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ﾁｪｯｸｼｰﾄ(家族ｻﾎﾟｰﾄ有)A4版" sheetId="1" r:id="rId1"/>
    <sheet name="基本ﾃｰﾌﾞﾙ" sheetId="2" r:id="rId2"/>
    <sheet name="ｻﾎﾟｰﾄﾃｰﾌﾞﾙ" sheetId="3" r:id="rId3"/>
    <sheet name="ｻﾎﾟｰﾄ計算ﾃｰﾌﾞﾙ" sheetId="4" r:id="rId4"/>
  </sheets>
  <definedNames>
    <definedName name="_xlfn._FV" hidden="1">#NAME?</definedName>
    <definedName name="_xlnm.Print_Titles" localSheetId="0">'ﾁｪｯｸｼｰﾄ(家族ｻﾎﾟｰﾄ有)A4版'!$1:$5</definedName>
  </definedNames>
  <calcPr fullCalcOnLoad="1"/>
</workbook>
</file>

<file path=xl/sharedStrings.xml><?xml version="1.0" encoding="utf-8"?>
<sst xmlns="http://schemas.openxmlformats.org/spreadsheetml/2006/main" count="1038" uniqueCount="177">
  <si>
    <t>保険見直しチェックシート</t>
  </si>
  <si>
    <t>ふれあい共済</t>
  </si>
  <si>
    <t>基本ｺｰｽ</t>
  </si>
  <si>
    <t>家族ｻﾎﾟｰﾄｺｰｽ</t>
  </si>
  <si>
    <t>口</t>
  </si>
  <si>
    <t>病気</t>
  </si>
  <si>
    <t>特定の病気</t>
  </si>
  <si>
    <t>交通事故</t>
  </si>
  <si>
    <t>不慮の事故</t>
  </si>
  <si>
    <t>事故</t>
  </si>
  <si>
    <t>万円</t>
  </si>
  <si>
    <t>円/日</t>
  </si>
  <si>
    <t xml:space="preserve"> 通　院</t>
  </si>
  <si>
    <t>死　亡</t>
  </si>
  <si>
    <t>入　院</t>
  </si>
  <si>
    <t>手　術</t>
  </si>
  <si>
    <t>組　合　員　本　人</t>
  </si>
  <si>
    <t>病　気</t>
  </si>
  <si>
    <t>事　故</t>
  </si>
  <si>
    <t>合　計</t>
  </si>
  <si>
    <t>円/月</t>
  </si>
  <si>
    <t>掛　金</t>
  </si>
  <si>
    <t>現在の加入内容</t>
  </si>
  <si>
    <t>ＪＡＭふれあい共済</t>
  </si>
  <si>
    <t>口数</t>
  </si>
  <si>
    <t>14級</t>
  </si>
  <si>
    <t>2級</t>
  </si>
  <si>
    <t>配　　偶　　者</t>
  </si>
  <si>
    <t>見直し後の加入内容</t>
  </si>
  <si>
    <t>人数</t>
  </si>
  <si>
    <t>人</t>
  </si>
  <si>
    <t>差　額</t>
  </si>
  <si>
    <t>職場</t>
  </si>
  <si>
    <t>氏名</t>
  </si>
  <si>
    <t>実質掛金</t>
  </si>
  <si>
    <t>二三歳以上の子供</t>
  </si>
  <si>
    <t>二二歳以下の子供</t>
  </si>
  <si>
    <t>☆基本コース</t>
  </si>
  <si>
    <t>☆家族サポートコース</t>
  </si>
  <si>
    <t>①Ａコース　男性・月掛金1,000円</t>
  </si>
  <si>
    <t>歳</t>
  </si>
  <si>
    <t>掛金</t>
  </si>
  <si>
    <t>（円/月）</t>
  </si>
  <si>
    <t>①本人・配偶者・23歳以上の子供</t>
  </si>
  <si>
    <t>②22歳以下の子供</t>
  </si>
  <si>
    <t>受取月額</t>
  </si>
  <si>
    <t>受取年数</t>
  </si>
  <si>
    <t>総受取額</t>
  </si>
  <si>
    <t>年金原資</t>
  </si>
  <si>
    <t>(万円/月)</t>
  </si>
  <si>
    <t>（年)</t>
  </si>
  <si>
    <t>(万円)</t>
  </si>
  <si>
    <r>
      <t>災害障害</t>
    </r>
    <r>
      <rPr>
        <sz val="9"/>
        <rFont val="ＭＳ Ｐゴシック"/>
        <family val="3"/>
      </rPr>
      <t>（万円）</t>
    </r>
  </si>
  <si>
    <r>
      <t>入院</t>
    </r>
    <r>
      <rPr>
        <sz val="9"/>
        <rFont val="ＭＳ Ｐゴシック"/>
        <family val="3"/>
      </rPr>
      <t>（円/日）</t>
    </r>
  </si>
  <si>
    <t>選択できません</t>
  </si>
  <si>
    <t>②Ｂコース　男性・月掛金1,500円</t>
  </si>
  <si>
    <t>③Ｅコース　男性・月掛金500円</t>
  </si>
  <si>
    <t>④Ｃコース　女性・月掛金1,000円</t>
  </si>
  <si>
    <t>⑤Ｄコース　女性・月掛金1,500円</t>
  </si>
  <si>
    <t>⑥Ｆコース　女性・月掛金500円</t>
  </si>
  <si>
    <t>36～40</t>
  </si>
  <si>
    <t>36～40</t>
  </si>
  <si>
    <t>41～45</t>
  </si>
  <si>
    <t>46～50</t>
  </si>
  <si>
    <t>51～55</t>
  </si>
  <si>
    <t>56～60</t>
  </si>
  <si>
    <t>61～65</t>
  </si>
  <si>
    <t>NG</t>
  </si>
  <si>
    <t>記号</t>
  </si>
  <si>
    <t>コース＆生年月日記号</t>
  </si>
  <si>
    <t>AA</t>
  </si>
  <si>
    <t>AB</t>
  </si>
  <si>
    <t>AC</t>
  </si>
  <si>
    <t>AD</t>
  </si>
  <si>
    <t>AE</t>
  </si>
  <si>
    <t>AF</t>
  </si>
  <si>
    <t>AG</t>
  </si>
  <si>
    <t>BB</t>
  </si>
  <si>
    <t>BC</t>
  </si>
  <si>
    <t>BD</t>
  </si>
  <si>
    <t>BE</t>
  </si>
  <si>
    <t>BF</t>
  </si>
  <si>
    <t>BG</t>
  </si>
  <si>
    <t>BA</t>
  </si>
  <si>
    <t>CB</t>
  </si>
  <si>
    <t>CC</t>
  </si>
  <si>
    <t>CD</t>
  </si>
  <si>
    <t>CE</t>
  </si>
  <si>
    <t>CF</t>
  </si>
  <si>
    <t>CG</t>
  </si>
  <si>
    <t>CA</t>
  </si>
  <si>
    <t>DB</t>
  </si>
  <si>
    <t>DC</t>
  </si>
  <si>
    <t>DD</t>
  </si>
  <si>
    <t>DE</t>
  </si>
  <si>
    <t>DF</t>
  </si>
  <si>
    <t>DG</t>
  </si>
  <si>
    <t>DA</t>
  </si>
  <si>
    <t>EB</t>
  </si>
  <si>
    <t>EC</t>
  </si>
  <si>
    <t>ED</t>
  </si>
  <si>
    <t>EE</t>
  </si>
  <si>
    <t>EF</t>
  </si>
  <si>
    <t>EG</t>
  </si>
  <si>
    <t>EA</t>
  </si>
  <si>
    <t>FB</t>
  </si>
  <si>
    <t>FC</t>
  </si>
  <si>
    <t>FD</t>
  </si>
  <si>
    <t>FE</t>
  </si>
  <si>
    <t>FF</t>
  </si>
  <si>
    <t>FG</t>
  </si>
  <si>
    <t>FA</t>
  </si>
  <si>
    <t>現在</t>
  </si>
  <si>
    <t>見直し後</t>
  </si>
  <si>
    <t>←入力箇所</t>
  </si>
  <si>
    <t>*1</t>
  </si>
  <si>
    <t>*2</t>
  </si>
  <si>
    <t>*2</t>
  </si>
  <si>
    <t>B</t>
  </si>
  <si>
    <t>A</t>
  </si>
  <si>
    <t>C</t>
  </si>
  <si>
    <t>D</t>
  </si>
  <si>
    <t>E</t>
  </si>
  <si>
    <t>F</t>
  </si>
  <si>
    <t>G</t>
  </si>
  <si>
    <t>ﾗﾝｸ1</t>
  </si>
  <si>
    <t>ﾗﾝｸ2</t>
  </si>
  <si>
    <t>ﾗﾝｸ3</t>
  </si>
  <si>
    <r>
      <t>手術</t>
    </r>
    <r>
      <rPr>
        <sz val="9"/>
        <rFont val="ＭＳ Ｐゴシック"/>
        <family val="3"/>
      </rPr>
      <t>（円）</t>
    </r>
  </si>
  <si>
    <t>☆入院・手術オプション</t>
  </si>
  <si>
    <t>入院・手術ｵﾌﾟｼｮﾝ</t>
  </si>
  <si>
    <t>ランク１</t>
  </si>
  <si>
    <t>ランク２</t>
  </si>
  <si>
    <t>ランク３</t>
  </si>
  <si>
    <t>円</t>
  </si>
  <si>
    <t>円/年</t>
  </si>
  <si>
    <t>年間還元金</t>
  </si>
  <si>
    <t>Ａ保険</t>
  </si>
  <si>
    <t>Ｂ保険</t>
  </si>
  <si>
    <t>ﾗﾝｸ4</t>
  </si>
  <si>
    <t>15～35</t>
  </si>
  <si>
    <t>ランク４</t>
  </si>
  <si>
    <t>還元率</t>
  </si>
  <si>
    <r>
      <t>死亡・障害(労災法)第１級</t>
    </r>
    <r>
      <rPr>
        <sz val="9"/>
        <rFont val="ＭＳ Ｐゴシック"/>
        <family val="3"/>
      </rPr>
      <t>（万円）</t>
    </r>
  </si>
  <si>
    <t>15～35</t>
  </si>
  <si>
    <t>36～40</t>
  </si>
  <si>
    <t>41～45</t>
  </si>
  <si>
    <t>46～50</t>
  </si>
  <si>
    <t>51～55</t>
  </si>
  <si>
    <t>56～60</t>
  </si>
  <si>
    <t>61～65</t>
  </si>
  <si>
    <t>46～50</t>
  </si>
  <si>
    <t>51～55</t>
  </si>
  <si>
    <t>56～60</t>
  </si>
  <si>
    <t>61～65</t>
  </si>
  <si>
    <t>15～35</t>
  </si>
  <si>
    <t>41～45</t>
  </si>
  <si>
    <t>61～65</t>
  </si>
  <si>
    <t>保険年齢</t>
  </si>
  <si>
    <t>15～35歳</t>
  </si>
  <si>
    <t>36～40歳</t>
  </si>
  <si>
    <t>41～45歳</t>
  </si>
  <si>
    <t>46～50歳</t>
  </si>
  <si>
    <t>51～55歳</t>
  </si>
  <si>
    <t>56～60歳</t>
  </si>
  <si>
    <t>61～65歳</t>
  </si>
  <si>
    <t>61～65歳</t>
  </si>
  <si>
    <t>56～60歳</t>
  </si>
  <si>
    <t>51～55歳</t>
  </si>
  <si>
    <t>46～50歳</t>
  </si>
  <si>
    <t>41～45歳</t>
  </si>
  <si>
    <t>36～40歳</t>
  </si>
  <si>
    <t>口　※入院・手術オプションは基本コース１口以上の加入で付帯できます</t>
  </si>
  <si>
    <t>ｺｰｽ　※家族サポートコースは基本コース0.5口以上の加入で付帯できます</t>
  </si>
  <si>
    <t>※加入して12ｶ月を経過した更新時(7月)までは組合員の口数を超えて基本ｺｰｽ､入院･手術ｵﾌﾟｼｮﾝに加入することは出来ません</t>
  </si>
  <si>
    <r>
      <rPr>
        <sz val="8.5"/>
        <rFont val="HG丸ｺﾞｼｯｸM-PRO"/>
        <family val="3"/>
      </rPr>
      <t>2025年1月1日時点の</t>
    </r>
    <r>
      <rPr>
        <sz val="9"/>
        <rFont val="HG丸ｺﾞｼｯｸM-PRO"/>
        <family val="3"/>
      </rPr>
      <t xml:space="preserve">
</t>
    </r>
    <r>
      <rPr>
        <sz val="12"/>
        <rFont val="HG丸ｺﾞｼｯｸM-PRO"/>
        <family val="3"/>
      </rPr>
      <t>年齢</t>
    </r>
  </si>
  <si>
    <t>※死亡保障は2024年7月1日～2025年6月30日の金額になります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</si>
</sst>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HG丸ｺﾞｼｯｸM-PRO"/>
      <family val="3"/>
    </font>
    <font>
      <sz val="14"/>
      <name val="ＭＳ Ｐゴシック"/>
      <family val="3"/>
    </font>
    <font>
      <sz val="18"/>
      <name val="HGS創英角ﾎﾟｯﾌﾟ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sz val="18"/>
      <color indexed="9"/>
      <name val="HGS創英角ﾎﾟｯﾌﾟ体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sz val="8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0" xfId="49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34" borderId="11" xfId="0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38" fontId="0" fillId="0" borderId="10" xfId="49" applyFont="1" applyBorder="1" applyAlignment="1">
      <alignment vertical="center"/>
    </xf>
    <xf numFmtId="0" fontId="3" fillId="33" borderId="0" xfId="0" applyFont="1" applyFill="1" applyAlignment="1">
      <alignment horizontal="right" vertical="top"/>
    </xf>
    <xf numFmtId="0" fontId="0" fillId="33" borderId="12" xfId="0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right" vertical="center"/>
    </xf>
    <xf numFmtId="38" fontId="10" fillId="0" borderId="10" xfId="49" applyFont="1" applyBorder="1" applyAlignment="1">
      <alignment vertical="center"/>
    </xf>
    <xf numFmtId="176" fontId="10" fillId="0" borderId="10" xfId="49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38" fontId="10" fillId="0" borderId="10" xfId="49" applyNumberFormat="1" applyFont="1" applyBorder="1" applyAlignment="1">
      <alignment vertical="center"/>
    </xf>
    <xf numFmtId="176" fontId="10" fillId="0" borderId="10" xfId="49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38" fontId="10" fillId="0" borderId="10" xfId="49" applyFont="1" applyBorder="1" applyAlignment="1">
      <alignment horizontal="center" vertical="center"/>
    </xf>
    <xf numFmtId="38" fontId="10" fillId="0" borderId="0" xfId="49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0" fillId="34" borderId="1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38" fontId="0" fillId="33" borderId="0" xfId="49" applyFont="1" applyFill="1" applyBorder="1" applyAlignment="1">
      <alignment vertical="center"/>
    </xf>
    <xf numFmtId="38" fontId="0" fillId="33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textRotation="255"/>
    </xf>
    <xf numFmtId="0" fontId="0" fillId="33" borderId="0" xfId="0" applyFont="1" applyFill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 textRotation="255"/>
    </xf>
    <xf numFmtId="0" fontId="0" fillId="35" borderId="0" xfId="0" applyFont="1" applyFill="1" applyAlignment="1">
      <alignment horizontal="center" vertical="center"/>
    </xf>
    <xf numFmtId="38" fontId="0" fillId="0" borderId="18" xfId="49" applyFont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36" borderId="18" xfId="0" applyFont="1" applyFill="1" applyBorder="1" applyAlignment="1">
      <alignment vertical="center"/>
    </xf>
    <xf numFmtId="0" fontId="0" fillId="36" borderId="18" xfId="0" applyFont="1" applyFill="1" applyBorder="1" applyAlignment="1">
      <alignment horizontal="right" vertical="center"/>
    </xf>
    <xf numFmtId="0" fontId="9" fillId="36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36" borderId="0" xfId="0" applyFont="1" applyFill="1" applyAlignment="1">
      <alignment vertical="center" textRotation="255"/>
    </xf>
    <xf numFmtId="0" fontId="4" fillId="38" borderId="15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0" fillId="40" borderId="0" xfId="0" applyFont="1" applyFill="1" applyAlignment="1">
      <alignment vertical="center" textRotation="255"/>
    </xf>
    <xf numFmtId="0" fontId="0" fillId="0" borderId="0" xfId="0" applyAlignment="1">
      <alignment vertical="center"/>
    </xf>
    <xf numFmtId="0" fontId="3" fillId="33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 vertical="center" textRotation="255"/>
    </xf>
    <xf numFmtId="0" fontId="0" fillId="41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12" fillId="38" borderId="15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2" fillId="38" borderId="17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2" fillId="42" borderId="0" xfId="0" applyFont="1" applyFill="1" applyAlignment="1">
      <alignment vertical="center" textRotation="255"/>
    </xf>
    <xf numFmtId="0" fontId="3" fillId="33" borderId="0" xfId="0" applyFont="1" applyFill="1" applyAlignment="1">
      <alignment/>
    </xf>
    <xf numFmtId="0" fontId="0" fillId="36" borderId="15" xfId="0" applyFont="1" applyFill="1" applyBorder="1" applyAlignment="1">
      <alignment vertical="center"/>
    </xf>
    <xf numFmtId="0" fontId="0" fillId="36" borderId="11" xfId="0" applyFont="1" applyFill="1" applyBorder="1" applyAlignment="1">
      <alignment vertical="center"/>
    </xf>
    <xf numFmtId="0" fontId="0" fillId="36" borderId="17" xfId="0" applyFont="1" applyFill="1" applyBorder="1" applyAlignment="1">
      <alignment vertical="center"/>
    </xf>
    <xf numFmtId="0" fontId="13" fillId="43" borderId="15" xfId="0" applyFont="1" applyFill="1" applyBorder="1" applyAlignment="1">
      <alignment horizontal="center" vertical="center"/>
    </xf>
    <xf numFmtId="0" fontId="13" fillId="43" borderId="11" xfId="0" applyFont="1" applyFill="1" applyBorder="1" applyAlignment="1">
      <alignment horizontal="center" vertical="center"/>
    </xf>
    <xf numFmtId="0" fontId="13" fillId="43" borderId="17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4" fillId="34" borderId="11" xfId="0" applyFont="1" applyFill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176" fontId="10" fillId="0" borderId="21" xfId="49" applyNumberFormat="1" applyFont="1" applyBorder="1" applyAlignment="1">
      <alignment horizontal="center" vertical="center"/>
    </xf>
    <xf numFmtId="176" fontId="10" fillId="0" borderId="22" xfId="49" applyNumberFormat="1" applyFont="1" applyBorder="1" applyAlignment="1">
      <alignment horizontal="center" vertical="center"/>
    </xf>
    <xf numFmtId="176" fontId="10" fillId="0" borderId="23" xfId="49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155"/>
  <sheetViews>
    <sheetView showGridLines="0" tabSelected="1" zoomScale="90" zoomScaleNormal="9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I1" sqref="AI1"/>
    </sheetView>
  </sheetViews>
  <sheetFormatPr defaultColWidth="9.00390625" defaultRowHeight="19.5" customHeight="1"/>
  <cols>
    <col min="1" max="1" width="3.375" style="40" customWidth="1"/>
    <col min="2" max="2" width="4.625" style="41" customWidth="1"/>
    <col min="3" max="3" width="1.37890625" style="40" customWidth="1"/>
    <col min="4" max="4" width="4.125" style="40" customWidth="1"/>
    <col min="5" max="5" width="0.74609375" style="41" customWidth="1"/>
    <col min="6" max="6" width="11.00390625" style="40" bestFit="1" customWidth="1"/>
    <col min="7" max="7" width="2.00390625" style="40" customWidth="1"/>
    <col min="8" max="8" width="9.50390625" style="40" customWidth="1"/>
    <col min="9" max="9" width="2.75390625" style="40" customWidth="1"/>
    <col min="10" max="10" width="2.125" style="40" customWidth="1"/>
    <col min="11" max="11" width="9.50390625" style="40" customWidth="1"/>
    <col min="12" max="12" width="2.75390625" style="40" customWidth="1"/>
    <col min="13" max="13" width="2.125" style="40" customWidth="1"/>
    <col min="14" max="14" width="9.50390625" style="40" customWidth="1"/>
    <col min="15" max="15" width="2.75390625" style="40" customWidth="1"/>
    <col min="16" max="16" width="2.125" style="40" customWidth="1"/>
    <col min="17" max="17" width="9.50390625" style="40" customWidth="1"/>
    <col min="18" max="18" width="2.75390625" style="40" customWidth="1"/>
    <col min="19" max="19" width="2.125" style="40" customWidth="1"/>
    <col min="20" max="20" width="4.625" style="40" customWidth="1"/>
    <col min="21" max="21" width="1.37890625" style="40" customWidth="1"/>
    <col min="22" max="22" width="4.125" style="40" customWidth="1"/>
    <col min="23" max="23" width="0.74609375" style="41" customWidth="1"/>
    <col min="24" max="24" width="11.00390625" style="40" bestFit="1" customWidth="1"/>
    <col min="25" max="25" width="2.00390625" style="40" customWidth="1"/>
    <col min="26" max="26" width="9.50390625" style="40" customWidth="1"/>
    <col min="27" max="27" width="2.75390625" style="40" customWidth="1"/>
    <col min="28" max="28" width="2.125" style="40" customWidth="1"/>
    <col min="29" max="29" width="9.50390625" style="40" customWidth="1"/>
    <col min="30" max="30" width="2.75390625" style="40" customWidth="1"/>
    <col min="31" max="31" width="2.125" style="40" customWidth="1"/>
    <col min="32" max="32" width="9.50390625" style="40" customWidth="1"/>
    <col min="33" max="33" width="2.75390625" style="40" customWidth="1"/>
    <col min="34" max="34" width="2.125" style="40" customWidth="1"/>
    <col min="35" max="35" width="9.50390625" style="40" customWidth="1"/>
    <col min="36" max="36" width="2.75390625" style="40" customWidth="1"/>
    <col min="37" max="37" width="2.125" style="40" customWidth="1"/>
    <col min="38" max="38" width="4.625" style="40" customWidth="1"/>
    <col min="39" max="39" width="2.125" style="40" customWidth="1"/>
    <col min="40" max="40" width="9.50390625" style="40" customWidth="1"/>
    <col min="41" max="41" width="2.75390625" style="40" customWidth="1"/>
    <col min="42" max="42" width="2.125" style="40" customWidth="1"/>
    <col min="43" max="43" width="2.875" style="40" customWidth="1"/>
    <col min="44" max="44" width="11.00390625" style="40" bestFit="1" customWidth="1"/>
    <col min="45" max="16384" width="9.00390625" style="40" customWidth="1"/>
  </cols>
  <sheetData>
    <row r="1" spans="1:44" ht="30" customHeight="1" thickBot="1" thickTop="1">
      <c r="A1" s="37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"/>
      <c r="P1" s="39"/>
      <c r="R1" s="10"/>
      <c r="S1" s="11" t="s">
        <v>32</v>
      </c>
      <c r="T1" s="100"/>
      <c r="U1" s="101"/>
      <c r="V1" s="101"/>
      <c r="W1" s="101"/>
      <c r="X1" s="102"/>
      <c r="Z1" s="11" t="s">
        <v>33</v>
      </c>
      <c r="AA1" s="103"/>
      <c r="AB1" s="104"/>
      <c r="AC1" s="105"/>
      <c r="AD1" s="96" t="s">
        <v>175</v>
      </c>
      <c r="AE1" s="97"/>
      <c r="AF1" s="97"/>
      <c r="AG1" s="97"/>
      <c r="AH1" s="98"/>
      <c r="AI1" s="65"/>
      <c r="AJ1" s="59"/>
      <c r="AK1" s="59"/>
      <c r="AL1" s="59"/>
      <c r="AM1" s="60"/>
      <c r="AO1" s="90"/>
      <c r="AP1" s="91"/>
      <c r="AQ1" s="92"/>
      <c r="AR1" s="40" t="s">
        <v>114</v>
      </c>
    </row>
    <row r="2" spans="29:35" ht="27.75" customHeight="1" thickBot="1" thickTop="1">
      <c r="AC2" s="1" t="s">
        <v>176</v>
      </c>
      <c r="AI2" s="1"/>
    </row>
    <row r="3" spans="2:44" ht="19.5" customHeight="1" thickBot="1" thickTop="1">
      <c r="B3" s="40"/>
      <c r="C3" s="83" t="s">
        <v>22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5"/>
      <c r="U3" s="83" t="s">
        <v>28</v>
      </c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5"/>
      <c r="AM3" s="93" t="s">
        <v>31</v>
      </c>
      <c r="AN3" s="94"/>
      <c r="AO3" s="94"/>
      <c r="AP3" s="95"/>
      <c r="AR3" s="82"/>
    </row>
    <row r="4" ht="15" customHeight="1" thickBot="1" thickTop="1">
      <c r="AR4" s="82"/>
    </row>
    <row r="5" spans="8:44" ht="19.5" customHeight="1" thickBot="1" thickTop="1">
      <c r="H5" s="72" t="s">
        <v>1</v>
      </c>
      <c r="I5" s="73"/>
      <c r="K5" s="74" t="s">
        <v>137</v>
      </c>
      <c r="L5" s="75"/>
      <c r="N5" s="74" t="s">
        <v>138</v>
      </c>
      <c r="O5" s="75"/>
      <c r="Q5" s="72" t="s">
        <v>19</v>
      </c>
      <c r="R5" s="73"/>
      <c r="Z5" s="72" t="s">
        <v>1</v>
      </c>
      <c r="AA5" s="73"/>
      <c r="AC5" s="74" t="s">
        <v>137</v>
      </c>
      <c r="AD5" s="75"/>
      <c r="AF5" s="74" t="s">
        <v>138</v>
      </c>
      <c r="AG5" s="75"/>
      <c r="AI5" s="72" t="s">
        <v>19</v>
      </c>
      <c r="AJ5" s="73"/>
      <c r="AN5" s="72" t="s">
        <v>19</v>
      </c>
      <c r="AO5" s="73"/>
      <c r="AR5" s="82"/>
    </row>
    <row r="6" spans="8:44" s="41" customFormat="1" ht="15" customHeight="1" thickTop="1">
      <c r="H6" s="42"/>
      <c r="I6" s="42"/>
      <c r="K6" s="42"/>
      <c r="L6" s="42"/>
      <c r="N6" s="42"/>
      <c r="O6" s="42"/>
      <c r="Q6" s="42"/>
      <c r="R6" s="42"/>
      <c r="Z6" s="42"/>
      <c r="AA6" s="42"/>
      <c r="AC6" s="42"/>
      <c r="AD6" s="42"/>
      <c r="AF6" s="42"/>
      <c r="AG6" s="42"/>
      <c r="AI6" s="42"/>
      <c r="AJ6" s="42"/>
      <c r="AN6" s="42"/>
      <c r="AO6" s="42"/>
      <c r="AR6" s="86"/>
    </row>
    <row r="7" spans="3:44" s="41" customFormat="1" ht="5.25" customHeight="1" thickBot="1">
      <c r="C7" s="43"/>
      <c r="D7" s="43"/>
      <c r="E7" s="43"/>
      <c r="F7" s="43"/>
      <c r="G7" s="43"/>
      <c r="H7" s="44"/>
      <c r="I7" s="44"/>
      <c r="J7" s="43"/>
      <c r="K7" s="44"/>
      <c r="L7" s="44"/>
      <c r="M7" s="43"/>
      <c r="N7" s="44"/>
      <c r="O7" s="44"/>
      <c r="P7" s="43"/>
      <c r="Q7" s="44"/>
      <c r="R7" s="44"/>
      <c r="S7" s="43"/>
      <c r="U7" s="43"/>
      <c r="V7" s="43"/>
      <c r="W7" s="43"/>
      <c r="X7" s="43"/>
      <c r="Y7" s="43"/>
      <c r="Z7" s="44"/>
      <c r="AA7" s="44"/>
      <c r="AB7" s="43"/>
      <c r="AC7" s="44"/>
      <c r="AD7" s="44"/>
      <c r="AE7" s="43"/>
      <c r="AF7" s="44"/>
      <c r="AG7" s="44"/>
      <c r="AH7" s="43"/>
      <c r="AI7" s="44"/>
      <c r="AJ7" s="44"/>
      <c r="AK7" s="43"/>
      <c r="AM7" s="43"/>
      <c r="AN7" s="44"/>
      <c r="AO7" s="44"/>
      <c r="AP7" s="43"/>
      <c r="AR7" s="87"/>
    </row>
    <row r="8" spans="3:44" s="41" customFormat="1" ht="19.5" customHeight="1" thickBot="1" thickTop="1">
      <c r="C8" s="43"/>
      <c r="D8" s="80" t="s">
        <v>21</v>
      </c>
      <c r="E8" s="80"/>
      <c r="F8" s="80"/>
      <c r="G8" s="43"/>
      <c r="H8" s="12">
        <f>VLOOKUP($H$16,'基本ﾃｰﾌﾞﾙ'!$D$9:$L$25,2,FALSE)+VLOOKUP($H$18,'基本ﾃｰﾌﾞﾙ'!$T$9:$AA$18,2,FALSE)+VLOOKUP($H$52,'基本ﾃｰﾌﾞﾙ'!$D$9:$L$25,2,FALSE)+VLOOKUP($H$54,'基本ﾃｰﾌﾞﾙ'!$T$9:$AA$18,2,FALSE)+VLOOKUP($H$88,'基本ﾃｰﾌﾞﾙ'!$D$9:$L$25,2,FALSE)*$H$86+VLOOKUP($H$90,'基本ﾃｰﾌﾞﾙ'!$T$9:$AA$18,2,FALSE)*$H$86+VLOOKUP($H$124,'基本ﾃｰﾌﾞﾙ'!$D$31:$L$47,2,FALSE)*$H$122+VLOOKUP($H$126,'基本ﾃｰﾌﾞﾙ'!$T$31:$AA$40,2,FALSE)*$H$122+IF($H$20=0,0,IF(OR($H$20="A",$H$20="C"),1000,IF(OR($H$20="B",$H$20="D"),1500,IF(OR($H$20="E",$H$20="F"),500,"NG"))))</f>
        <v>0</v>
      </c>
      <c r="I8" s="4" t="s">
        <v>20</v>
      </c>
      <c r="J8" s="43"/>
      <c r="K8" s="45"/>
      <c r="L8" s="4" t="s">
        <v>20</v>
      </c>
      <c r="M8" s="43"/>
      <c r="N8" s="45"/>
      <c r="O8" s="4" t="s">
        <v>20</v>
      </c>
      <c r="P8" s="43"/>
      <c r="Q8" s="46">
        <f>SUM(H8,K8,N8)</f>
        <v>0</v>
      </c>
      <c r="R8" s="4" t="s">
        <v>20</v>
      </c>
      <c r="S8" s="43"/>
      <c r="U8" s="43"/>
      <c r="V8" s="80" t="s">
        <v>21</v>
      </c>
      <c r="W8" s="80"/>
      <c r="X8" s="80"/>
      <c r="Y8" s="43"/>
      <c r="Z8" s="12">
        <f>VLOOKUP($Z$16,'基本ﾃｰﾌﾞﾙ'!$D$9:$L$25,2,FALSE)+VLOOKUP($Z$18,'基本ﾃｰﾌﾞﾙ'!$T$9:$AA$18,2,FALSE)+VLOOKUP($Z$52,'基本ﾃｰﾌﾞﾙ'!$D$9:$L$25,2,FALSE)+VLOOKUP($Z$54,'基本ﾃｰﾌﾞﾙ'!$T$9:$AA$18,2,FALSE)+VLOOKUP($Z$88,'基本ﾃｰﾌﾞﾙ'!$D$9:$L$25,2,FALSE)*$Z$86+VLOOKUP($Z$90,'基本ﾃｰﾌﾞﾙ'!$T$9:$AA$18,2,FALSE)*$Z$86+VLOOKUP($Z$124,'基本ﾃｰﾌﾞﾙ'!$D$31:$L$47,2,FALSE)*$Z$122+VLOOKUP($Z$126,'基本ﾃｰﾌﾞﾙ'!$T$31:$AA$40,2,FALSE)*$Z$122+IF($Z$20=0,0,IF(OR($Z$20="A",$Z$20="C"),1000,IF(OR($Z$20="B",$Z$20="D"),1500,IF(OR($Z$20="E",$Z$20="F"),500,"NG"))))</f>
        <v>0</v>
      </c>
      <c r="AA8" s="4" t="s">
        <v>20</v>
      </c>
      <c r="AB8" s="43"/>
      <c r="AC8" s="45"/>
      <c r="AD8" s="4" t="s">
        <v>20</v>
      </c>
      <c r="AE8" s="43"/>
      <c r="AF8" s="45"/>
      <c r="AG8" s="4" t="s">
        <v>20</v>
      </c>
      <c r="AH8" s="43"/>
      <c r="AI8" s="46">
        <f>SUM(Z8,AC8,AF8)</f>
        <v>0</v>
      </c>
      <c r="AJ8" s="4" t="s">
        <v>20</v>
      </c>
      <c r="AK8" s="43"/>
      <c r="AM8" s="43"/>
      <c r="AN8" s="46">
        <f>AI8-Q8</f>
        <v>0</v>
      </c>
      <c r="AO8" s="4" t="s">
        <v>20</v>
      </c>
      <c r="AP8" s="43"/>
      <c r="AR8" s="87"/>
    </row>
    <row r="9" spans="3:44" s="41" customFormat="1" ht="5.25" customHeight="1" thickBot="1" thickTop="1">
      <c r="C9" s="43"/>
      <c r="D9" s="47"/>
      <c r="E9" s="47"/>
      <c r="F9" s="47"/>
      <c r="G9" s="43"/>
      <c r="H9" s="48"/>
      <c r="I9" s="4"/>
      <c r="J9" s="43"/>
      <c r="K9" s="49"/>
      <c r="L9" s="3"/>
      <c r="M9" s="43"/>
      <c r="N9" s="49"/>
      <c r="O9" s="3"/>
      <c r="P9" s="43"/>
      <c r="Q9" s="49"/>
      <c r="R9" s="3"/>
      <c r="S9" s="43"/>
      <c r="U9" s="43"/>
      <c r="V9" s="47"/>
      <c r="W9" s="47"/>
      <c r="X9" s="47"/>
      <c r="Y9" s="43"/>
      <c r="Z9" s="48"/>
      <c r="AA9" s="4"/>
      <c r="AB9" s="43"/>
      <c r="AC9" s="49"/>
      <c r="AD9" s="3"/>
      <c r="AE9" s="43"/>
      <c r="AF9" s="49"/>
      <c r="AG9" s="3"/>
      <c r="AH9" s="43"/>
      <c r="AI9" s="49"/>
      <c r="AJ9" s="3"/>
      <c r="AK9" s="43"/>
      <c r="AM9" s="43"/>
      <c r="AN9" s="49"/>
      <c r="AO9" s="3"/>
      <c r="AP9" s="43"/>
      <c r="AR9" s="87"/>
    </row>
    <row r="10" spans="3:44" s="41" customFormat="1" ht="19.5" customHeight="1" thickBot="1" thickTop="1">
      <c r="C10" s="43"/>
      <c r="D10" s="80" t="s">
        <v>34</v>
      </c>
      <c r="E10" s="80"/>
      <c r="F10" s="80"/>
      <c r="G10" s="13" t="s">
        <v>115</v>
      </c>
      <c r="H10" s="12">
        <f>H8*(1-'基本ﾃｰﾌﾞﾙ'!$H$1)</f>
        <v>0</v>
      </c>
      <c r="I10" s="4" t="s">
        <v>20</v>
      </c>
      <c r="J10" s="43"/>
      <c r="K10" s="45"/>
      <c r="L10" s="4" t="s">
        <v>20</v>
      </c>
      <c r="M10" s="43"/>
      <c r="N10" s="45"/>
      <c r="O10" s="4" t="s">
        <v>20</v>
      </c>
      <c r="P10" s="43"/>
      <c r="Q10" s="46">
        <f>SUM(H10,K10,N10)</f>
        <v>0</v>
      </c>
      <c r="R10" s="4" t="s">
        <v>20</v>
      </c>
      <c r="S10" s="43"/>
      <c r="U10" s="43"/>
      <c r="V10" s="80" t="s">
        <v>34</v>
      </c>
      <c r="W10" s="80"/>
      <c r="X10" s="80"/>
      <c r="Y10" s="13" t="s">
        <v>115</v>
      </c>
      <c r="Z10" s="12">
        <f>Z8*(1-'基本ﾃｰﾌﾞﾙ'!$H$1)</f>
        <v>0</v>
      </c>
      <c r="AA10" s="4" t="s">
        <v>20</v>
      </c>
      <c r="AB10" s="43"/>
      <c r="AC10" s="45"/>
      <c r="AD10" s="4" t="s">
        <v>20</v>
      </c>
      <c r="AE10" s="43"/>
      <c r="AF10" s="45"/>
      <c r="AG10" s="4" t="s">
        <v>20</v>
      </c>
      <c r="AH10" s="43"/>
      <c r="AI10" s="46">
        <f>SUM(Z10,AC10,AF10)</f>
        <v>0</v>
      </c>
      <c r="AJ10" s="4" t="s">
        <v>20</v>
      </c>
      <c r="AK10" s="43"/>
      <c r="AM10" s="43"/>
      <c r="AN10" s="46">
        <f>AI10-Q10</f>
        <v>0</v>
      </c>
      <c r="AO10" s="4" t="s">
        <v>20</v>
      </c>
      <c r="AP10" s="43"/>
      <c r="AR10" s="87"/>
    </row>
    <row r="11" spans="3:42" s="41" customFormat="1" ht="5.25" customHeight="1" thickBot="1" thickTop="1">
      <c r="C11" s="43"/>
      <c r="D11" s="47"/>
      <c r="E11" s="47"/>
      <c r="F11" s="47"/>
      <c r="G11" s="43"/>
      <c r="H11" s="48"/>
      <c r="I11" s="4"/>
      <c r="J11" s="43"/>
      <c r="K11" s="49"/>
      <c r="L11" s="3"/>
      <c r="M11" s="43"/>
      <c r="N11" s="49"/>
      <c r="O11" s="3"/>
      <c r="P11" s="43"/>
      <c r="Q11" s="49"/>
      <c r="R11" s="3"/>
      <c r="S11" s="43"/>
      <c r="U11" s="43"/>
      <c r="V11" s="47"/>
      <c r="W11" s="47"/>
      <c r="X11" s="47"/>
      <c r="Y11" s="43"/>
      <c r="Z11" s="48"/>
      <c r="AA11" s="4"/>
      <c r="AB11" s="43"/>
      <c r="AC11" s="49"/>
      <c r="AD11" s="3"/>
      <c r="AE11" s="43"/>
      <c r="AF11" s="49"/>
      <c r="AG11" s="3"/>
      <c r="AH11" s="43"/>
      <c r="AI11" s="49"/>
      <c r="AJ11" s="3"/>
      <c r="AK11" s="43"/>
      <c r="AM11" s="43"/>
      <c r="AN11" s="44"/>
      <c r="AO11" s="44"/>
      <c r="AP11" s="43"/>
    </row>
    <row r="12" spans="3:42" s="41" customFormat="1" ht="19.5" customHeight="1" thickBot="1" thickTop="1">
      <c r="C12" s="43"/>
      <c r="D12" s="80" t="s">
        <v>136</v>
      </c>
      <c r="E12" s="80"/>
      <c r="F12" s="80"/>
      <c r="G12" s="13"/>
      <c r="H12" s="12">
        <f>IF(H16&gt;0,(H8-H10)*12,"")</f>
      </c>
      <c r="I12" s="4" t="s">
        <v>135</v>
      </c>
      <c r="J12" s="43"/>
      <c r="K12" s="45">
        <f>IF(K8&gt;0,(K8-K10)*12,"")</f>
      </c>
      <c r="L12" s="4" t="s">
        <v>135</v>
      </c>
      <c r="M12" s="43"/>
      <c r="N12" s="45">
        <f>IF(N8&gt;0,(N8-N10)*12,"")</f>
      </c>
      <c r="O12" s="4" t="s">
        <v>135</v>
      </c>
      <c r="P12" s="43"/>
      <c r="Q12" s="46">
        <f>SUM(H12,K12,N12)</f>
        <v>0</v>
      </c>
      <c r="R12" s="4" t="s">
        <v>135</v>
      </c>
      <c r="S12" s="43"/>
      <c r="U12" s="43"/>
      <c r="V12" s="80" t="s">
        <v>136</v>
      </c>
      <c r="W12" s="80"/>
      <c r="X12" s="80"/>
      <c r="Y12" s="13"/>
      <c r="Z12" s="12">
        <f>IF(Z16&gt;0,(Z8-Z10)*12,"")</f>
      </c>
      <c r="AA12" s="4" t="s">
        <v>135</v>
      </c>
      <c r="AB12" s="43"/>
      <c r="AC12" s="45">
        <f>IF(AC8&gt;0,(AC8-AC10)*12,"")</f>
      </c>
      <c r="AD12" s="4" t="s">
        <v>135</v>
      </c>
      <c r="AE12" s="43"/>
      <c r="AF12" s="45">
        <f>IF(AF8&gt;0,(AF8-AF10)*12,"")</f>
      </c>
      <c r="AG12" s="4" t="s">
        <v>135</v>
      </c>
      <c r="AH12" s="43"/>
      <c r="AI12" s="46">
        <f>SUM(Z12,AC12,AF12)</f>
        <v>0</v>
      </c>
      <c r="AJ12" s="4" t="s">
        <v>135</v>
      </c>
      <c r="AK12" s="43"/>
      <c r="AM12" s="43"/>
      <c r="AN12" s="46">
        <f>AI12-Q12</f>
        <v>0</v>
      </c>
      <c r="AO12" s="4" t="s">
        <v>135</v>
      </c>
      <c r="AP12" s="43"/>
    </row>
    <row r="13" spans="3:44" s="41" customFormat="1" ht="5.25" customHeight="1" thickTop="1">
      <c r="C13" s="43"/>
      <c r="D13" s="43"/>
      <c r="E13" s="43"/>
      <c r="F13" s="43"/>
      <c r="G13" s="43"/>
      <c r="H13" s="44"/>
      <c r="I13" s="44"/>
      <c r="J13" s="43"/>
      <c r="K13" s="44"/>
      <c r="L13" s="44"/>
      <c r="M13" s="43"/>
      <c r="N13" s="44"/>
      <c r="O13" s="44"/>
      <c r="P13" s="43"/>
      <c r="Q13" s="44"/>
      <c r="R13" s="44"/>
      <c r="S13" s="43"/>
      <c r="U13" s="43"/>
      <c r="V13" s="43"/>
      <c r="W13" s="43"/>
      <c r="X13" s="43"/>
      <c r="Y13" s="43"/>
      <c r="Z13" s="44"/>
      <c r="AA13" s="44"/>
      <c r="AB13" s="43"/>
      <c r="AC13" s="44"/>
      <c r="AD13" s="44"/>
      <c r="AE13" s="43"/>
      <c r="AF13" s="44"/>
      <c r="AG13" s="44"/>
      <c r="AH13" s="43"/>
      <c r="AI13" s="44"/>
      <c r="AJ13" s="44"/>
      <c r="AK13" s="43"/>
      <c r="AM13" s="43"/>
      <c r="AN13" s="44"/>
      <c r="AO13" s="44"/>
      <c r="AP13" s="43"/>
      <c r="AR13" s="40"/>
    </row>
    <row r="14" spans="8:44" s="41" customFormat="1" ht="15" customHeight="1">
      <c r="H14" s="42"/>
      <c r="K14" s="42"/>
      <c r="N14" s="42"/>
      <c r="Q14" s="42"/>
      <c r="Z14" s="42"/>
      <c r="AC14" s="42"/>
      <c r="AF14" s="42"/>
      <c r="AI14" s="42"/>
      <c r="AN14" s="42"/>
      <c r="AR14" s="40"/>
    </row>
    <row r="15" spans="1:44" ht="5.25" customHeight="1" thickBot="1">
      <c r="A15" s="88" t="s">
        <v>16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M15" s="43"/>
      <c r="AN15" s="43"/>
      <c r="AO15" s="43"/>
      <c r="AP15" s="43"/>
      <c r="AR15" s="41"/>
    </row>
    <row r="16" spans="1:44" ht="19.5" customHeight="1" thickBot="1" thickTop="1">
      <c r="A16" s="88"/>
      <c r="B16" s="50"/>
      <c r="C16" s="43"/>
      <c r="D16" s="43"/>
      <c r="E16" s="43"/>
      <c r="F16" s="43"/>
      <c r="G16" s="51" t="s">
        <v>2</v>
      </c>
      <c r="H16" s="63"/>
      <c r="I16" s="4" t="s">
        <v>4</v>
      </c>
      <c r="J16" s="43"/>
      <c r="K16" s="53"/>
      <c r="L16" s="53"/>
      <c r="M16" s="53"/>
      <c r="N16" s="53"/>
      <c r="O16" s="53"/>
      <c r="P16" s="53"/>
      <c r="Q16" s="53"/>
      <c r="R16" s="53"/>
      <c r="S16" s="43"/>
      <c r="U16" s="43"/>
      <c r="V16" s="43"/>
      <c r="W16" s="43"/>
      <c r="X16" s="43"/>
      <c r="Y16" s="51" t="s">
        <v>2</v>
      </c>
      <c r="Z16" s="63"/>
      <c r="AA16" s="4" t="s">
        <v>4</v>
      </c>
      <c r="AB16" s="43"/>
      <c r="AC16" s="53"/>
      <c r="AD16" s="53"/>
      <c r="AE16" s="53"/>
      <c r="AF16" s="53"/>
      <c r="AG16" s="53"/>
      <c r="AH16" s="53"/>
      <c r="AI16" s="53"/>
      <c r="AJ16" s="53"/>
      <c r="AK16" s="43"/>
      <c r="AM16" s="53"/>
      <c r="AN16" s="53"/>
      <c r="AO16" s="53"/>
      <c r="AP16" s="43"/>
      <c r="AR16" s="41"/>
    </row>
    <row r="17" spans="1:42" ht="5.25" customHeight="1" thickBot="1" thickTop="1">
      <c r="A17" s="88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M17" s="43"/>
      <c r="AN17" s="43"/>
      <c r="AO17" s="43"/>
      <c r="AP17" s="43"/>
    </row>
    <row r="18" spans="1:42" ht="19.5" customHeight="1" thickBot="1" thickTop="1">
      <c r="A18" s="88"/>
      <c r="B18" s="50"/>
      <c r="C18" s="43"/>
      <c r="D18" s="43"/>
      <c r="E18" s="43"/>
      <c r="F18" s="43"/>
      <c r="G18" s="51" t="s">
        <v>130</v>
      </c>
      <c r="H18" s="63"/>
      <c r="I18" s="4" t="s">
        <v>172</v>
      </c>
      <c r="J18" s="43"/>
      <c r="K18" s="53"/>
      <c r="L18" s="53"/>
      <c r="M18" s="53"/>
      <c r="N18" s="53"/>
      <c r="O18" s="53"/>
      <c r="P18" s="53"/>
      <c r="Q18" s="53"/>
      <c r="R18" s="53"/>
      <c r="S18" s="43"/>
      <c r="U18" s="43"/>
      <c r="V18" s="43"/>
      <c r="W18" s="43"/>
      <c r="X18" s="43"/>
      <c r="Y18" s="51" t="s">
        <v>130</v>
      </c>
      <c r="Z18" s="63"/>
      <c r="AA18" s="4" t="s">
        <v>172</v>
      </c>
      <c r="AB18" s="43"/>
      <c r="AC18" s="53"/>
      <c r="AD18" s="53"/>
      <c r="AE18" s="53"/>
      <c r="AF18" s="53"/>
      <c r="AG18" s="53"/>
      <c r="AH18" s="53"/>
      <c r="AI18" s="53"/>
      <c r="AJ18" s="53"/>
      <c r="AK18" s="43"/>
      <c r="AM18" s="53"/>
      <c r="AN18" s="53"/>
      <c r="AO18" s="53"/>
      <c r="AP18" s="43"/>
    </row>
    <row r="19" spans="1:42" ht="5.25" customHeight="1" thickBot="1" thickTop="1">
      <c r="A19" s="88"/>
      <c r="B19" s="50"/>
      <c r="C19" s="43"/>
      <c r="D19" s="43"/>
      <c r="E19" s="43"/>
      <c r="F19" s="43"/>
      <c r="G19" s="43"/>
      <c r="H19" s="43"/>
      <c r="I19" s="43"/>
      <c r="J19" s="43"/>
      <c r="K19" s="53"/>
      <c r="L19" s="53"/>
      <c r="M19" s="53"/>
      <c r="N19" s="53"/>
      <c r="O19" s="53"/>
      <c r="P19" s="53"/>
      <c r="Q19" s="53"/>
      <c r="R19" s="53"/>
      <c r="S19" s="43"/>
      <c r="U19" s="43"/>
      <c r="V19" s="43"/>
      <c r="W19" s="43"/>
      <c r="X19" s="43"/>
      <c r="Y19" s="43"/>
      <c r="Z19" s="43"/>
      <c r="AA19" s="43"/>
      <c r="AB19" s="43"/>
      <c r="AC19" s="53"/>
      <c r="AD19" s="53"/>
      <c r="AE19" s="53"/>
      <c r="AF19" s="53"/>
      <c r="AG19" s="53"/>
      <c r="AH19" s="53"/>
      <c r="AI19" s="53"/>
      <c r="AJ19" s="53"/>
      <c r="AK19" s="43"/>
      <c r="AM19" s="53"/>
      <c r="AN19" s="53"/>
      <c r="AO19" s="53"/>
      <c r="AP19" s="43"/>
    </row>
    <row r="20" spans="1:42" ht="19.5" customHeight="1" thickBot="1" thickTop="1">
      <c r="A20" s="88"/>
      <c r="B20" s="50"/>
      <c r="C20" s="43"/>
      <c r="D20" s="43"/>
      <c r="E20" s="43"/>
      <c r="F20" s="43"/>
      <c r="G20" s="51" t="s">
        <v>3</v>
      </c>
      <c r="H20" s="64"/>
      <c r="I20" s="4" t="s">
        <v>173</v>
      </c>
      <c r="J20" s="43"/>
      <c r="K20" s="43"/>
      <c r="L20" s="53"/>
      <c r="M20" s="53"/>
      <c r="N20" s="53"/>
      <c r="O20" s="53"/>
      <c r="P20" s="53"/>
      <c r="Q20" s="53"/>
      <c r="R20" s="53"/>
      <c r="S20" s="43"/>
      <c r="U20" s="43"/>
      <c r="V20" s="43"/>
      <c r="W20" s="43"/>
      <c r="X20" s="43"/>
      <c r="Y20" s="51" t="s">
        <v>3</v>
      </c>
      <c r="Z20" s="64"/>
      <c r="AA20" s="4" t="s">
        <v>173</v>
      </c>
      <c r="AB20" s="43"/>
      <c r="AC20" s="43"/>
      <c r="AD20" s="53"/>
      <c r="AE20" s="53"/>
      <c r="AF20" s="53"/>
      <c r="AG20" s="53"/>
      <c r="AH20" s="53"/>
      <c r="AI20" s="53"/>
      <c r="AJ20" s="53"/>
      <c r="AK20" s="43"/>
      <c r="AM20" s="53"/>
      <c r="AN20" s="53"/>
      <c r="AO20" s="53"/>
      <c r="AP20" s="43"/>
    </row>
    <row r="21" spans="1:42" ht="5.25" customHeight="1" thickTop="1">
      <c r="A21" s="88"/>
      <c r="B21" s="50"/>
      <c r="C21" s="43"/>
      <c r="D21" s="89" t="s">
        <v>116</v>
      </c>
      <c r="E21" s="43"/>
      <c r="F21" s="43"/>
      <c r="G21" s="43"/>
      <c r="H21" s="43"/>
      <c r="I21" s="43"/>
      <c r="J21" s="43"/>
      <c r="K21" s="5"/>
      <c r="L21" s="5"/>
      <c r="M21" s="5"/>
      <c r="N21" s="5"/>
      <c r="O21" s="5"/>
      <c r="P21" s="5"/>
      <c r="Q21" s="5"/>
      <c r="R21" s="43"/>
      <c r="S21" s="43"/>
      <c r="U21" s="43"/>
      <c r="V21" s="89" t="s">
        <v>117</v>
      </c>
      <c r="W21" s="43"/>
      <c r="X21" s="43"/>
      <c r="Y21" s="43"/>
      <c r="Z21" s="43"/>
      <c r="AA21" s="43"/>
      <c r="AB21" s="43"/>
      <c r="AC21" s="5"/>
      <c r="AD21" s="5"/>
      <c r="AE21" s="5"/>
      <c r="AF21" s="5"/>
      <c r="AG21" s="5"/>
      <c r="AH21" s="5"/>
      <c r="AI21" s="5"/>
      <c r="AJ21" s="43"/>
      <c r="AK21" s="43"/>
      <c r="AM21" s="43"/>
      <c r="AN21" s="43"/>
      <c r="AO21" s="43"/>
      <c r="AP21" s="43"/>
    </row>
    <row r="22" spans="1:42" ht="5.25" customHeight="1" thickBot="1">
      <c r="A22" s="88"/>
      <c r="B22" s="50"/>
      <c r="C22" s="43"/>
      <c r="D22" s="89"/>
      <c r="E22" s="43"/>
      <c r="F22" s="43"/>
      <c r="G22" s="43"/>
      <c r="H22" s="43"/>
      <c r="I22" s="43"/>
      <c r="J22" s="43"/>
      <c r="K22" s="5"/>
      <c r="L22" s="5"/>
      <c r="M22" s="5"/>
      <c r="N22" s="5"/>
      <c r="O22" s="5"/>
      <c r="P22" s="5"/>
      <c r="Q22" s="5"/>
      <c r="R22" s="43"/>
      <c r="S22" s="43"/>
      <c r="U22" s="43"/>
      <c r="V22" s="89"/>
      <c r="W22" s="43"/>
      <c r="X22" s="43"/>
      <c r="Y22" s="43"/>
      <c r="Z22" s="43"/>
      <c r="AA22" s="43"/>
      <c r="AB22" s="43"/>
      <c r="AC22" s="5"/>
      <c r="AD22" s="5"/>
      <c r="AE22" s="5"/>
      <c r="AF22" s="5"/>
      <c r="AG22" s="5"/>
      <c r="AH22" s="5"/>
      <c r="AI22" s="5"/>
      <c r="AJ22" s="43"/>
      <c r="AK22" s="43"/>
      <c r="AM22" s="43"/>
      <c r="AN22" s="43"/>
      <c r="AO22" s="43"/>
      <c r="AP22" s="43"/>
    </row>
    <row r="23" spans="1:42" ht="19.5" customHeight="1" thickBot="1" thickTop="1">
      <c r="A23" s="88"/>
      <c r="B23" s="50"/>
      <c r="C23" s="43"/>
      <c r="D23" s="79" t="s">
        <v>13</v>
      </c>
      <c r="E23" s="54"/>
      <c r="F23" s="55" t="s">
        <v>17</v>
      </c>
      <c r="G23" s="43"/>
      <c r="H23" s="12">
        <f>IF(AND($H$20&lt;&gt;0,$H$16=0),"NG",VLOOKUP($H$16,'基本ﾃｰﾌﾞﾙ'!$D$9:$L$25,5,FALSE)+IF($H$20=0,0,VLOOKUP('ｻﾎﾟｰﾄ計算ﾃｰﾌﾞﾙ'!$F$13,'ｻﾎﾟｰﾄ計算ﾃｰﾌﾞﾙ'!$F$18:$H$59,3,FALSE)))</f>
        <v>0</v>
      </c>
      <c r="I23" s="4" t="s">
        <v>10</v>
      </c>
      <c r="J23" s="43"/>
      <c r="K23" s="56"/>
      <c r="L23" s="4" t="s">
        <v>10</v>
      </c>
      <c r="M23" s="43"/>
      <c r="N23" s="56"/>
      <c r="O23" s="4" t="s">
        <v>10</v>
      </c>
      <c r="P23" s="43"/>
      <c r="Q23" s="46">
        <f>SUM(H23,K23,N23)</f>
        <v>0</v>
      </c>
      <c r="R23" s="4" t="s">
        <v>10</v>
      </c>
      <c r="S23" s="43"/>
      <c r="U23" s="43"/>
      <c r="V23" s="79" t="s">
        <v>13</v>
      </c>
      <c r="W23" s="54"/>
      <c r="X23" s="55" t="s">
        <v>17</v>
      </c>
      <c r="Y23" s="43"/>
      <c r="Z23" s="12">
        <f>IF(AND($Z$20&lt;&gt;0,$Z$16=0),"NG",VLOOKUP($Z$16,'基本ﾃｰﾌﾞﾙ'!$D$9:$L$25,5,FALSE)+IF($Z$20=0,0,VLOOKUP('ｻﾎﾟｰﾄ計算ﾃｰﾌﾞﾙ'!$G$13,'ｻﾎﾟｰﾄ計算ﾃｰﾌﾞﾙ'!$F$18:$H$59,3,FALSE)))</f>
        <v>0</v>
      </c>
      <c r="AA23" s="4" t="s">
        <v>10</v>
      </c>
      <c r="AB23" s="43"/>
      <c r="AC23" s="56"/>
      <c r="AD23" s="4" t="s">
        <v>10</v>
      </c>
      <c r="AE23" s="43"/>
      <c r="AF23" s="56"/>
      <c r="AG23" s="4" t="s">
        <v>10</v>
      </c>
      <c r="AH23" s="43"/>
      <c r="AI23" s="46">
        <f>SUM(Z23,AC23,AF23)</f>
        <v>0</v>
      </c>
      <c r="AJ23" s="4" t="s">
        <v>10</v>
      </c>
      <c r="AK23" s="43"/>
      <c r="AM23" s="43"/>
      <c r="AN23" s="46">
        <f>AI23-Q23</f>
        <v>0</v>
      </c>
      <c r="AO23" s="4" t="s">
        <v>10</v>
      </c>
      <c r="AP23" s="43"/>
    </row>
    <row r="24" spans="1:42" ht="5.25" customHeight="1" thickBot="1" thickTop="1">
      <c r="A24" s="88"/>
      <c r="B24" s="50"/>
      <c r="C24" s="43"/>
      <c r="D24" s="79"/>
      <c r="E24" s="54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U24" s="43"/>
      <c r="V24" s="79"/>
      <c r="W24" s="54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M24" s="43"/>
      <c r="AN24" s="43"/>
      <c r="AO24" s="43"/>
      <c r="AP24" s="43"/>
    </row>
    <row r="25" spans="1:42" ht="19.5" customHeight="1" thickBot="1" thickTop="1">
      <c r="A25" s="88"/>
      <c r="B25" s="50"/>
      <c r="C25" s="43"/>
      <c r="D25" s="79"/>
      <c r="E25" s="54"/>
      <c r="F25" s="55" t="s">
        <v>6</v>
      </c>
      <c r="G25" s="43"/>
      <c r="H25" s="12">
        <f>IF(AND($H$20&lt;&gt;0,$H$16=0),"NG",VLOOKUP($H$16,'基本ﾃｰﾌﾞﾙ'!$D$9:$L$25,5,FALSE)+IF($H$20=0,0,VLOOKUP('ｻﾎﾟｰﾄ計算ﾃｰﾌﾞﾙ'!$F$13,'ｻﾎﾟｰﾄ計算ﾃｰﾌﾞﾙ'!$F$18:$H$59,3,FALSE)))</f>
        <v>0</v>
      </c>
      <c r="I25" s="4" t="s">
        <v>10</v>
      </c>
      <c r="J25" s="43"/>
      <c r="K25" s="56"/>
      <c r="L25" s="4" t="s">
        <v>10</v>
      </c>
      <c r="M25" s="43"/>
      <c r="N25" s="56"/>
      <c r="O25" s="4" t="s">
        <v>10</v>
      </c>
      <c r="P25" s="43"/>
      <c r="Q25" s="46">
        <f>SUM(H25,K25,N25)</f>
        <v>0</v>
      </c>
      <c r="R25" s="4" t="s">
        <v>10</v>
      </c>
      <c r="S25" s="43"/>
      <c r="U25" s="43"/>
      <c r="V25" s="79"/>
      <c r="W25" s="54"/>
      <c r="X25" s="55" t="s">
        <v>6</v>
      </c>
      <c r="Y25" s="43"/>
      <c r="Z25" s="12">
        <f>IF(AND($Z$20&lt;&gt;0,$Z$16=0),"NG",VLOOKUP($Z$16,'基本ﾃｰﾌﾞﾙ'!$D$9:$L$25,5,FALSE)+IF($Z$20=0,0,VLOOKUP('ｻﾎﾟｰﾄ計算ﾃｰﾌﾞﾙ'!$G$13,'ｻﾎﾟｰﾄ計算ﾃｰﾌﾞﾙ'!$F$18:$H$59,3,FALSE)))</f>
        <v>0</v>
      </c>
      <c r="AA25" s="4" t="s">
        <v>10</v>
      </c>
      <c r="AB25" s="43"/>
      <c r="AC25" s="56"/>
      <c r="AD25" s="4" t="s">
        <v>10</v>
      </c>
      <c r="AE25" s="43"/>
      <c r="AF25" s="56"/>
      <c r="AG25" s="4" t="s">
        <v>10</v>
      </c>
      <c r="AH25" s="43"/>
      <c r="AI25" s="46">
        <f>SUM(Z25,AC25,AF25)</f>
        <v>0</v>
      </c>
      <c r="AJ25" s="4" t="s">
        <v>10</v>
      </c>
      <c r="AK25" s="43"/>
      <c r="AM25" s="43"/>
      <c r="AN25" s="46">
        <f>AI25-Q25</f>
        <v>0</v>
      </c>
      <c r="AO25" s="4" t="s">
        <v>10</v>
      </c>
      <c r="AP25" s="43"/>
    </row>
    <row r="26" spans="1:42" ht="5.25" customHeight="1" thickBot="1" thickTop="1">
      <c r="A26" s="88"/>
      <c r="B26" s="50"/>
      <c r="C26" s="43"/>
      <c r="D26" s="79"/>
      <c r="E26" s="54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U26" s="43"/>
      <c r="V26" s="79"/>
      <c r="W26" s="54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M26" s="43"/>
      <c r="AN26" s="43"/>
      <c r="AO26" s="43"/>
      <c r="AP26" s="43"/>
    </row>
    <row r="27" spans="1:42" ht="19.5" customHeight="1" thickBot="1" thickTop="1">
      <c r="A27" s="88"/>
      <c r="B27" s="50"/>
      <c r="C27" s="43"/>
      <c r="D27" s="79"/>
      <c r="E27" s="54"/>
      <c r="F27" s="55" t="s">
        <v>7</v>
      </c>
      <c r="G27" s="43"/>
      <c r="H27" s="12">
        <f>IF(AND($H$20&lt;&gt;0,$H$16=0),"NG",VLOOKUP($H$16,'基本ﾃｰﾌﾞﾙ'!$D$9:$L$25,3,FALSE)+IF($H$20=0,0,VLOOKUP('ｻﾎﾟｰﾄ計算ﾃｰﾌﾞﾙ'!$F$13,'ｻﾎﾟｰﾄ計算ﾃｰﾌﾞﾙ'!$F$18:$H$59,3,FALSE)))</f>
        <v>0</v>
      </c>
      <c r="I27" s="4" t="s">
        <v>10</v>
      </c>
      <c r="J27" s="43"/>
      <c r="K27" s="56"/>
      <c r="L27" s="4" t="s">
        <v>10</v>
      </c>
      <c r="M27" s="43"/>
      <c r="N27" s="56"/>
      <c r="O27" s="4" t="s">
        <v>10</v>
      </c>
      <c r="P27" s="43"/>
      <c r="Q27" s="46">
        <f>SUM(H27,K27,N27)</f>
        <v>0</v>
      </c>
      <c r="R27" s="4" t="s">
        <v>10</v>
      </c>
      <c r="S27" s="43"/>
      <c r="U27" s="43"/>
      <c r="V27" s="79"/>
      <c r="W27" s="54"/>
      <c r="X27" s="55" t="s">
        <v>7</v>
      </c>
      <c r="Y27" s="43"/>
      <c r="Z27" s="12">
        <f>IF(AND($Z$20&lt;&gt;0,$Z$16=0),"NG",VLOOKUP($Z$16,'基本ﾃｰﾌﾞﾙ'!$D$9:$L$25,3,FALSE)+IF($Z$20=0,0,VLOOKUP('ｻﾎﾟｰﾄ計算ﾃｰﾌﾞﾙ'!$G$13,'ｻﾎﾟｰﾄ計算ﾃｰﾌﾞﾙ'!$F$18:$H$59,3,FALSE)))</f>
        <v>0</v>
      </c>
      <c r="AA27" s="4" t="s">
        <v>10</v>
      </c>
      <c r="AB27" s="43"/>
      <c r="AC27" s="56"/>
      <c r="AD27" s="4" t="s">
        <v>10</v>
      </c>
      <c r="AE27" s="43"/>
      <c r="AF27" s="56"/>
      <c r="AG27" s="4" t="s">
        <v>10</v>
      </c>
      <c r="AH27" s="43"/>
      <c r="AI27" s="46">
        <f>SUM(Z27,AC27,AF27)</f>
        <v>0</v>
      </c>
      <c r="AJ27" s="4" t="s">
        <v>10</v>
      </c>
      <c r="AK27" s="43"/>
      <c r="AM27" s="43"/>
      <c r="AN27" s="46">
        <f>AI27-Q27</f>
        <v>0</v>
      </c>
      <c r="AO27" s="4" t="s">
        <v>10</v>
      </c>
      <c r="AP27" s="43"/>
    </row>
    <row r="28" spans="1:42" ht="5.25" customHeight="1" thickBot="1" thickTop="1">
      <c r="A28" s="88"/>
      <c r="B28" s="50"/>
      <c r="C28" s="43"/>
      <c r="D28" s="79"/>
      <c r="E28" s="54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U28" s="43"/>
      <c r="V28" s="79"/>
      <c r="W28" s="54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M28" s="43"/>
      <c r="AN28" s="43"/>
      <c r="AO28" s="43"/>
      <c r="AP28" s="43"/>
    </row>
    <row r="29" spans="1:42" ht="19.5" customHeight="1" thickBot="1" thickTop="1">
      <c r="A29" s="88"/>
      <c r="B29" s="50"/>
      <c r="C29" s="43"/>
      <c r="D29" s="79"/>
      <c r="E29" s="54"/>
      <c r="F29" s="55" t="s">
        <v>8</v>
      </c>
      <c r="G29" s="43"/>
      <c r="H29" s="12">
        <f>IF(AND($H$20&lt;&gt;0,$H$16=0),"NG",VLOOKUP($H$16,'基本ﾃｰﾌﾞﾙ'!$D$9:$L$25,4,FALSE)+IF($H$20=0,0,VLOOKUP('ｻﾎﾟｰﾄ計算ﾃｰﾌﾞﾙ'!$F$13,'ｻﾎﾟｰﾄ計算ﾃｰﾌﾞﾙ'!$F$18:$H$59,3,FALSE)))</f>
        <v>0</v>
      </c>
      <c r="I29" s="4" t="s">
        <v>10</v>
      </c>
      <c r="J29" s="43"/>
      <c r="K29" s="56"/>
      <c r="L29" s="4" t="s">
        <v>10</v>
      </c>
      <c r="M29" s="43"/>
      <c r="N29" s="56"/>
      <c r="O29" s="4" t="s">
        <v>10</v>
      </c>
      <c r="P29" s="43"/>
      <c r="Q29" s="46">
        <f>SUM(H29,K29,N29)</f>
        <v>0</v>
      </c>
      <c r="R29" s="4" t="s">
        <v>10</v>
      </c>
      <c r="S29" s="43"/>
      <c r="U29" s="43"/>
      <c r="V29" s="79"/>
      <c r="W29" s="54"/>
      <c r="X29" s="55" t="s">
        <v>8</v>
      </c>
      <c r="Y29" s="43"/>
      <c r="Z29" s="12">
        <f>IF(AND($Z$20&lt;&gt;0,$Z$16=0),"NG",VLOOKUP($Z$16,'基本ﾃｰﾌﾞﾙ'!$D$9:$L$25,4,FALSE)+IF($Z$20=0,0,VLOOKUP('ｻﾎﾟｰﾄ計算ﾃｰﾌﾞﾙ'!$G$13,'ｻﾎﾟｰﾄ計算ﾃｰﾌﾞﾙ'!$F$18:$H$59,3,FALSE)))</f>
        <v>0</v>
      </c>
      <c r="AA29" s="4" t="s">
        <v>10</v>
      </c>
      <c r="AB29" s="43"/>
      <c r="AC29" s="56"/>
      <c r="AD29" s="4" t="s">
        <v>10</v>
      </c>
      <c r="AE29" s="43"/>
      <c r="AF29" s="56"/>
      <c r="AG29" s="4" t="s">
        <v>10</v>
      </c>
      <c r="AH29" s="43"/>
      <c r="AI29" s="46">
        <f>SUM(Z29,AC29,AF29)</f>
        <v>0</v>
      </c>
      <c r="AJ29" s="4" t="s">
        <v>10</v>
      </c>
      <c r="AK29" s="43"/>
      <c r="AM29" s="43"/>
      <c r="AN29" s="46">
        <f>AI29-Q29</f>
        <v>0</v>
      </c>
      <c r="AO29" s="4" t="s">
        <v>10</v>
      </c>
      <c r="AP29" s="43"/>
    </row>
    <row r="30" spans="1:42" ht="5.25" customHeight="1" thickTop="1">
      <c r="A30" s="88"/>
      <c r="B30" s="5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M30" s="43"/>
      <c r="AN30" s="43"/>
      <c r="AO30" s="43"/>
      <c r="AP30" s="43"/>
    </row>
    <row r="31" spans="1:42" ht="5.25" customHeight="1" thickBot="1">
      <c r="A31" s="88"/>
      <c r="B31" s="5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M31" s="43"/>
      <c r="AN31" s="43"/>
      <c r="AO31" s="43"/>
      <c r="AP31" s="43"/>
    </row>
    <row r="32" spans="1:42" ht="19.5" customHeight="1" thickBot="1" thickTop="1">
      <c r="A32" s="88"/>
      <c r="B32" s="50"/>
      <c r="C32" s="43"/>
      <c r="D32" s="71" t="s">
        <v>14</v>
      </c>
      <c r="E32" s="54"/>
      <c r="F32" s="57" t="s">
        <v>17</v>
      </c>
      <c r="G32" s="43"/>
      <c r="H32" s="12">
        <f>VLOOKUP($H$16,'基本ﾃｰﾌﾞﾙ'!$D$9:$L$25,9,FALSE)+VLOOKUP($H$18,'基本ﾃｰﾌﾞﾙ'!$T$9:$AA$18,4,FALSE)</f>
        <v>0</v>
      </c>
      <c r="I32" s="4" t="s">
        <v>11</v>
      </c>
      <c r="J32" s="43"/>
      <c r="K32" s="56"/>
      <c r="L32" s="4" t="s">
        <v>11</v>
      </c>
      <c r="M32" s="43"/>
      <c r="N32" s="56"/>
      <c r="O32" s="4" t="s">
        <v>11</v>
      </c>
      <c r="P32" s="43"/>
      <c r="Q32" s="46">
        <f>SUM(H32,K32,N32)</f>
        <v>0</v>
      </c>
      <c r="R32" s="4" t="s">
        <v>11</v>
      </c>
      <c r="S32" s="43"/>
      <c r="U32" s="43"/>
      <c r="V32" s="71" t="s">
        <v>14</v>
      </c>
      <c r="W32" s="54"/>
      <c r="X32" s="57" t="s">
        <v>17</v>
      </c>
      <c r="Y32" s="43"/>
      <c r="Z32" s="12">
        <f>VLOOKUP($Z$16,'基本ﾃｰﾌﾞﾙ'!$D$9:$L$25,9,FALSE)+VLOOKUP($Z$18,'基本ﾃｰﾌﾞﾙ'!$T$9:$AA$18,4,FALSE)</f>
        <v>0</v>
      </c>
      <c r="AA32" s="4" t="s">
        <v>11</v>
      </c>
      <c r="AB32" s="43"/>
      <c r="AC32" s="56"/>
      <c r="AD32" s="4" t="s">
        <v>11</v>
      </c>
      <c r="AE32" s="43"/>
      <c r="AF32" s="56"/>
      <c r="AG32" s="4" t="s">
        <v>11</v>
      </c>
      <c r="AH32" s="43"/>
      <c r="AI32" s="46">
        <f>SUM(Z32,AC32,AF32)</f>
        <v>0</v>
      </c>
      <c r="AJ32" s="4" t="s">
        <v>11</v>
      </c>
      <c r="AK32" s="43"/>
      <c r="AM32" s="43"/>
      <c r="AN32" s="46">
        <f>AI32-Q32</f>
        <v>0</v>
      </c>
      <c r="AO32" s="4" t="s">
        <v>11</v>
      </c>
      <c r="AP32" s="43"/>
    </row>
    <row r="33" spans="1:42" ht="5.25" customHeight="1" thickBot="1" thickTop="1">
      <c r="A33" s="88"/>
      <c r="B33" s="50"/>
      <c r="C33" s="43"/>
      <c r="D33" s="71"/>
      <c r="E33" s="54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U33" s="43"/>
      <c r="V33" s="71"/>
      <c r="W33" s="54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M33" s="43"/>
      <c r="AN33" s="43"/>
      <c r="AO33" s="43"/>
      <c r="AP33" s="43"/>
    </row>
    <row r="34" spans="1:42" ht="19.5" customHeight="1" thickBot="1" thickTop="1">
      <c r="A34" s="88"/>
      <c r="B34" s="50"/>
      <c r="C34" s="43"/>
      <c r="D34" s="71"/>
      <c r="E34" s="54"/>
      <c r="F34" s="57" t="s">
        <v>6</v>
      </c>
      <c r="G34" s="43"/>
      <c r="H34" s="12">
        <f>VLOOKUP($H$16,'基本ﾃｰﾌﾞﾙ'!$D$9:$L$25,9,FALSE)+VLOOKUP($H$18,'基本ﾃｰﾌﾞﾙ'!$T$9:$AA$18,4,FALSE)</f>
        <v>0</v>
      </c>
      <c r="I34" s="4" t="s">
        <v>11</v>
      </c>
      <c r="J34" s="43"/>
      <c r="K34" s="56"/>
      <c r="L34" s="4" t="s">
        <v>11</v>
      </c>
      <c r="M34" s="43"/>
      <c r="N34" s="56"/>
      <c r="O34" s="4" t="s">
        <v>11</v>
      </c>
      <c r="P34" s="43"/>
      <c r="Q34" s="46">
        <f>SUM(H34,K34,N34)</f>
        <v>0</v>
      </c>
      <c r="R34" s="4" t="s">
        <v>11</v>
      </c>
      <c r="S34" s="43"/>
      <c r="U34" s="43"/>
      <c r="V34" s="71"/>
      <c r="W34" s="54"/>
      <c r="X34" s="57" t="s">
        <v>6</v>
      </c>
      <c r="Y34" s="43"/>
      <c r="Z34" s="12">
        <f>VLOOKUP($Z$16,'基本ﾃｰﾌﾞﾙ'!$D$9:$L$25,9,FALSE)+VLOOKUP($Z$18,'基本ﾃｰﾌﾞﾙ'!$T$9:$AA$18,4,FALSE)</f>
        <v>0</v>
      </c>
      <c r="AA34" s="4" t="s">
        <v>11</v>
      </c>
      <c r="AB34" s="43"/>
      <c r="AC34" s="56"/>
      <c r="AD34" s="4" t="s">
        <v>11</v>
      </c>
      <c r="AE34" s="43"/>
      <c r="AF34" s="56"/>
      <c r="AG34" s="4" t="s">
        <v>11</v>
      </c>
      <c r="AH34" s="43"/>
      <c r="AI34" s="46">
        <f>SUM(Z34,AC34,AF34)</f>
        <v>0</v>
      </c>
      <c r="AJ34" s="4" t="s">
        <v>11</v>
      </c>
      <c r="AK34" s="43"/>
      <c r="AM34" s="43"/>
      <c r="AN34" s="46">
        <f>AI34-Q34</f>
        <v>0</v>
      </c>
      <c r="AO34" s="4" t="s">
        <v>11</v>
      </c>
      <c r="AP34" s="43"/>
    </row>
    <row r="35" spans="1:42" ht="5.25" customHeight="1" thickBot="1" thickTop="1">
      <c r="A35" s="88"/>
      <c r="B35" s="50"/>
      <c r="C35" s="43"/>
      <c r="D35" s="71"/>
      <c r="E35" s="54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U35" s="43"/>
      <c r="V35" s="71"/>
      <c r="W35" s="54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M35" s="43"/>
      <c r="AN35" s="43"/>
      <c r="AO35" s="43"/>
      <c r="AP35" s="43"/>
    </row>
    <row r="36" spans="1:42" ht="19.5" customHeight="1" thickBot="1" thickTop="1">
      <c r="A36" s="88"/>
      <c r="B36" s="50"/>
      <c r="C36" s="43"/>
      <c r="D36" s="71"/>
      <c r="E36" s="54"/>
      <c r="F36" s="57" t="s">
        <v>18</v>
      </c>
      <c r="G36" s="43"/>
      <c r="H36" s="12">
        <f>VLOOKUP($H$16,'基本ﾃｰﾌﾞﾙ'!$D$9:$L$25,8,FALSE)+VLOOKUP($H$18,'基本ﾃｰﾌﾞﾙ'!$T$9:$AA$18,3,FALSE)</f>
        <v>0</v>
      </c>
      <c r="I36" s="4" t="s">
        <v>11</v>
      </c>
      <c r="J36" s="43"/>
      <c r="K36" s="56"/>
      <c r="L36" s="4" t="s">
        <v>11</v>
      </c>
      <c r="M36" s="43"/>
      <c r="N36" s="56"/>
      <c r="O36" s="4" t="s">
        <v>11</v>
      </c>
      <c r="P36" s="43"/>
      <c r="Q36" s="46">
        <f>SUM(H36,K36,N36)</f>
        <v>0</v>
      </c>
      <c r="R36" s="4" t="s">
        <v>11</v>
      </c>
      <c r="S36" s="43"/>
      <c r="U36" s="43"/>
      <c r="V36" s="71"/>
      <c r="W36" s="54"/>
      <c r="X36" s="57" t="s">
        <v>18</v>
      </c>
      <c r="Y36" s="43"/>
      <c r="Z36" s="12">
        <f>VLOOKUP($Z$16,'基本ﾃｰﾌﾞﾙ'!$D$9:$L$25,8,FALSE)+VLOOKUP($Z$18,'基本ﾃｰﾌﾞﾙ'!$T$9:$AA$18,3,FALSE)</f>
        <v>0</v>
      </c>
      <c r="AA36" s="4" t="s">
        <v>11</v>
      </c>
      <c r="AB36" s="43"/>
      <c r="AC36" s="56"/>
      <c r="AD36" s="4" t="s">
        <v>11</v>
      </c>
      <c r="AE36" s="43"/>
      <c r="AF36" s="56"/>
      <c r="AG36" s="4" t="s">
        <v>11</v>
      </c>
      <c r="AH36" s="43"/>
      <c r="AI36" s="46">
        <f>SUM(Z36,AC36,AF36)</f>
        <v>0</v>
      </c>
      <c r="AJ36" s="4" t="s">
        <v>11</v>
      </c>
      <c r="AK36" s="43"/>
      <c r="AM36" s="43"/>
      <c r="AN36" s="46">
        <f>AI36-Q36</f>
        <v>0</v>
      </c>
      <c r="AO36" s="4" t="s">
        <v>11</v>
      </c>
      <c r="AP36" s="43"/>
    </row>
    <row r="37" spans="1:42" ht="5.25" customHeight="1" thickTop="1">
      <c r="A37" s="88"/>
      <c r="B37" s="50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M37" s="43"/>
      <c r="AN37" s="43"/>
      <c r="AO37" s="43"/>
      <c r="AP37" s="43"/>
    </row>
    <row r="38" spans="1:42" ht="5.25" customHeight="1" thickBot="1">
      <c r="A38" s="88"/>
      <c r="B38" s="50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M38" s="43"/>
      <c r="AN38" s="43"/>
      <c r="AO38" s="43"/>
      <c r="AP38" s="43"/>
    </row>
    <row r="39" spans="1:42" ht="19.5" customHeight="1" thickBot="1" thickTop="1">
      <c r="A39" s="88"/>
      <c r="B39" s="50"/>
      <c r="C39" s="43"/>
      <c r="D39" s="81" t="s">
        <v>12</v>
      </c>
      <c r="E39" s="81"/>
      <c r="F39" s="81"/>
      <c r="G39" s="43"/>
      <c r="H39" s="4"/>
      <c r="I39" s="4"/>
      <c r="J39" s="43"/>
      <c r="K39" s="56"/>
      <c r="L39" s="4" t="s">
        <v>11</v>
      </c>
      <c r="M39" s="43"/>
      <c r="N39" s="56"/>
      <c r="O39" s="4" t="s">
        <v>11</v>
      </c>
      <c r="P39" s="43"/>
      <c r="Q39" s="46">
        <f>SUM(H39,K39,N39)</f>
        <v>0</v>
      </c>
      <c r="R39" s="4" t="s">
        <v>11</v>
      </c>
      <c r="S39" s="43"/>
      <c r="U39" s="43"/>
      <c r="V39" s="81" t="s">
        <v>12</v>
      </c>
      <c r="W39" s="81"/>
      <c r="X39" s="81"/>
      <c r="Y39" s="43"/>
      <c r="Z39" s="4"/>
      <c r="AA39" s="4"/>
      <c r="AB39" s="43"/>
      <c r="AC39" s="56"/>
      <c r="AD39" s="4" t="s">
        <v>11</v>
      </c>
      <c r="AE39" s="43"/>
      <c r="AF39" s="56"/>
      <c r="AG39" s="4" t="s">
        <v>11</v>
      </c>
      <c r="AH39" s="43"/>
      <c r="AI39" s="46">
        <f>SUM(Z39,AC39,AF39)</f>
        <v>0</v>
      </c>
      <c r="AJ39" s="4" t="s">
        <v>11</v>
      </c>
      <c r="AK39" s="43"/>
      <c r="AM39" s="43"/>
      <c r="AN39" s="46">
        <f>AI39-Q39</f>
        <v>0</v>
      </c>
      <c r="AO39" s="4" t="s">
        <v>11</v>
      </c>
      <c r="AP39" s="43"/>
    </row>
    <row r="40" spans="1:42" ht="5.25" customHeight="1" thickTop="1">
      <c r="A40" s="88"/>
      <c r="B40" s="50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M40" s="43"/>
      <c r="AN40" s="43"/>
      <c r="AO40" s="43"/>
      <c r="AP40" s="43"/>
    </row>
    <row r="41" spans="1:42" ht="5.25" customHeight="1" thickBot="1">
      <c r="A41" s="88"/>
      <c r="B41" s="50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M41" s="43"/>
      <c r="AN41" s="43"/>
      <c r="AO41" s="43"/>
      <c r="AP41" s="43"/>
    </row>
    <row r="42" spans="1:42" ht="19.5" customHeight="1" thickBot="1" thickTop="1">
      <c r="A42" s="88"/>
      <c r="B42" s="50"/>
      <c r="C42" s="43"/>
      <c r="D42" s="76" t="s">
        <v>15</v>
      </c>
      <c r="E42" s="54"/>
      <c r="F42" s="58" t="s">
        <v>131</v>
      </c>
      <c r="G42" s="43"/>
      <c r="H42" s="12">
        <f>VLOOKUP($H$16,'基本ﾃｰﾌﾞﾙ'!$D$9:$P$25,10,FALSE)+VLOOKUP($H$18,'基本ﾃｰﾌﾞﾙ'!$T$9:$AA$18,5,FALSE)</f>
        <v>0</v>
      </c>
      <c r="I42" s="4" t="s">
        <v>134</v>
      </c>
      <c r="J42" s="43"/>
      <c r="K42" s="56"/>
      <c r="L42" s="4" t="s">
        <v>134</v>
      </c>
      <c r="M42" s="43"/>
      <c r="N42" s="56"/>
      <c r="O42" s="4" t="s">
        <v>134</v>
      </c>
      <c r="P42" s="43"/>
      <c r="Q42" s="46">
        <f>SUM(H42,K42,N42)</f>
        <v>0</v>
      </c>
      <c r="R42" s="4" t="s">
        <v>134</v>
      </c>
      <c r="S42" s="43"/>
      <c r="U42" s="43"/>
      <c r="V42" s="76" t="s">
        <v>15</v>
      </c>
      <c r="W42" s="54"/>
      <c r="X42" s="58" t="s">
        <v>131</v>
      </c>
      <c r="Y42" s="43"/>
      <c r="Z42" s="12">
        <f>VLOOKUP($Z$16,'基本ﾃｰﾌﾞﾙ'!$D$9:$P$25,10,FALSE)+VLOOKUP($Z$18,'基本ﾃｰﾌﾞﾙ'!$T$9:$AA$18,5,FALSE)</f>
        <v>0</v>
      </c>
      <c r="AA42" s="4" t="s">
        <v>134</v>
      </c>
      <c r="AB42" s="43"/>
      <c r="AC42" s="56"/>
      <c r="AD42" s="4" t="s">
        <v>134</v>
      </c>
      <c r="AE42" s="43"/>
      <c r="AF42" s="56"/>
      <c r="AG42" s="4" t="s">
        <v>134</v>
      </c>
      <c r="AH42" s="43"/>
      <c r="AI42" s="46">
        <f>SUM(Z42,AC42,AF42)</f>
        <v>0</v>
      </c>
      <c r="AJ42" s="4" t="s">
        <v>134</v>
      </c>
      <c r="AK42" s="43"/>
      <c r="AM42" s="43"/>
      <c r="AN42" s="46">
        <f>AI42-Q42</f>
        <v>0</v>
      </c>
      <c r="AO42" s="4" t="s">
        <v>134</v>
      </c>
      <c r="AP42" s="43"/>
    </row>
    <row r="43" spans="1:42" ht="5.25" customHeight="1" thickBot="1" thickTop="1">
      <c r="A43" s="88"/>
      <c r="B43" s="50"/>
      <c r="C43" s="43"/>
      <c r="D43" s="77"/>
      <c r="E43" s="54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U43" s="43"/>
      <c r="V43" s="77"/>
      <c r="W43" s="54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M43" s="43"/>
      <c r="AN43" s="43"/>
      <c r="AO43" s="43"/>
      <c r="AP43" s="43"/>
    </row>
    <row r="44" spans="1:42" ht="19.5" customHeight="1" thickBot="1" thickTop="1">
      <c r="A44" s="88"/>
      <c r="B44" s="50"/>
      <c r="C44" s="43"/>
      <c r="D44" s="77"/>
      <c r="E44" s="54"/>
      <c r="F44" s="58" t="s">
        <v>132</v>
      </c>
      <c r="G44" s="43"/>
      <c r="H44" s="12">
        <f>VLOOKUP($H$16,'基本ﾃｰﾌﾞﾙ'!$D$9:$P$25,11,FALSE)+VLOOKUP($H$18,'基本ﾃｰﾌﾞﾙ'!$T$9:$AA$18,6,FALSE)</f>
        <v>0</v>
      </c>
      <c r="I44" s="4" t="s">
        <v>134</v>
      </c>
      <c r="J44" s="43"/>
      <c r="K44" s="56"/>
      <c r="L44" s="4" t="s">
        <v>134</v>
      </c>
      <c r="M44" s="43"/>
      <c r="N44" s="56"/>
      <c r="O44" s="4" t="s">
        <v>134</v>
      </c>
      <c r="P44" s="43"/>
      <c r="Q44" s="46">
        <f>SUM(H44,K44,N44)</f>
        <v>0</v>
      </c>
      <c r="R44" s="4" t="s">
        <v>134</v>
      </c>
      <c r="S44" s="43"/>
      <c r="U44" s="43"/>
      <c r="V44" s="77"/>
      <c r="W44" s="54"/>
      <c r="X44" s="58" t="s">
        <v>132</v>
      </c>
      <c r="Y44" s="43"/>
      <c r="Z44" s="12">
        <f>VLOOKUP($Z$16,'基本ﾃｰﾌﾞﾙ'!$D$9:$P$25,11,FALSE)+VLOOKUP($Z$18,'基本ﾃｰﾌﾞﾙ'!$T$9:$AA$18,6,FALSE)</f>
        <v>0</v>
      </c>
      <c r="AA44" s="4" t="s">
        <v>134</v>
      </c>
      <c r="AB44" s="43"/>
      <c r="AC44" s="56"/>
      <c r="AD44" s="4" t="s">
        <v>134</v>
      </c>
      <c r="AE44" s="43"/>
      <c r="AF44" s="56"/>
      <c r="AG44" s="4" t="s">
        <v>134</v>
      </c>
      <c r="AH44" s="43"/>
      <c r="AI44" s="46">
        <f>SUM(Z44,AC44,AF44)</f>
        <v>0</v>
      </c>
      <c r="AJ44" s="4" t="s">
        <v>134</v>
      </c>
      <c r="AK44" s="43"/>
      <c r="AM44" s="43"/>
      <c r="AN44" s="46">
        <f>AI44-Q44</f>
        <v>0</v>
      </c>
      <c r="AO44" s="4" t="s">
        <v>134</v>
      </c>
      <c r="AP44" s="43"/>
    </row>
    <row r="45" spans="1:42" ht="5.25" customHeight="1" thickBot="1" thickTop="1">
      <c r="A45" s="88"/>
      <c r="B45" s="50"/>
      <c r="C45" s="43"/>
      <c r="D45" s="77"/>
      <c r="E45" s="54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U45" s="43"/>
      <c r="V45" s="77"/>
      <c r="W45" s="54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M45" s="43"/>
      <c r="AN45" s="43"/>
      <c r="AO45" s="43"/>
      <c r="AP45" s="43"/>
    </row>
    <row r="46" spans="1:42" ht="19.5" customHeight="1" thickBot="1" thickTop="1">
      <c r="A46" s="88"/>
      <c r="B46" s="50"/>
      <c r="C46" s="43"/>
      <c r="D46" s="77"/>
      <c r="E46" s="54"/>
      <c r="F46" s="58" t="s">
        <v>133</v>
      </c>
      <c r="G46" s="43"/>
      <c r="H46" s="12">
        <f>VLOOKUP($H$16,'基本ﾃｰﾌﾞﾙ'!$D$9:$P$25,12,FALSE)+VLOOKUP($H$18,'基本ﾃｰﾌﾞﾙ'!$T$9:$AA$18,7,FALSE)</f>
        <v>0</v>
      </c>
      <c r="I46" s="4" t="s">
        <v>134</v>
      </c>
      <c r="J46" s="43"/>
      <c r="K46" s="56"/>
      <c r="L46" s="4" t="s">
        <v>134</v>
      </c>
      <c r="M46" s="43"/>
      <c r="N46" s="56"/>
      <c r="O46" s="4" t="s">
        <v>134</v>
      </c>
      <c r="P46" s="43"/>
      <c r="Q46" s="46">
        <f>SUM(H46,K46,N46)</f>
        <v>0</v>
      </c>
      <c r="R46" s="4" t="s">
        <v>134</v>
      </c>
      <c r="S46" s="43"/>
      <c r="U46" s="43"/>
      <c r="V46" s="77"/>
      <c r="W46" s="54"/>
      <c r="X46" s="58" t="s">
        <v>133</v>
      </c>
      <c r="Y46" s="43"/>
      <c r="Z46" s="12">
        <f>VLOOKUP($Z$16,'基本ﾃｰﾌﾞﾙ'!$D$9:$P$25,12,FALSE)+VLOOKUP($Z$18,'基本ﾃｰﾌﾞﾙ'!$T$9:$AA$18,7,FALSE)</f>
        <v>0</v>
      </c>
      <c r="AA46" s="4" t="s">
        <v>134</v>
      </c>
      <c r="AB46" s="43"/>
      <c r="AC46" s="56"/>
      <c r="AD46" s="4" t="s">
        <v>134</v>
      </c>
      <c r="AE46" s="43"/>
      <c r="AF46" s="56"/>
      <c r="AG46" s="4" t="s">
        <v>134</v>
      </c>
      <c r="AH46" s="43"/>
      <c r="AI46" s="46">
        <f>SUM(Z46,AC46,AF46)</f>
        <v>0</v>
      </c>
      <c r="AJ46" s="4" t="s">
        <v>134</v>
      </c>
      <c r="AK46" s="43"/>
      <c r="AM46" s="43"/>
      <c r="AN46" s="46">
        <f>AI46-Q46</f>
        <v>0</v>
      </c>
      <c r="AO46" s="4" t="s">
        <v>134</v>
      </c>
      <c r="AP46" s="43"/>
    </row>
    <row r="47" spans="1:42" ht="5.25" customHeight="1" thickBot="1" thickTop="1">
      <c r="A47" s="88"/>
      <c r="B47" s="50"/>
      <c r="C47" s="43"/>
      <c r="D47" s="77"/>
      <c r="E47" s="5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U47" s="43"/>
      <c r="V47" s="77"/>
      <c r="W47" s="54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M47" s="43"/>
      <c r="AN47" s="43"/>
      <c r="AO47" s="43"/>
      <c r="AP47" s="43"/>
    </row>
    <row r="48" spans="1:42" ht="19.5" customHeight="1" thickBot="1" thickTop="1">
      <c r="A48" s="88"/>
      <c r="B48" s="50"/>
      <c r="C48" s="43"/>
      <c r="D48" s="77"/>
      <c r="E48" s="54"/>
      <c r="F48" s="68" t="s">
        <v>141</v>
      </c>
      <c r="G48" s="43"/>
      <c r="H48" s="12">
        <f>VLOOKUP($H$16,'基本ﾃｰﾌﾞﾙ'!$D$9:$P$25,13,FALSE)+VLOOKUP($H$18,'基本ﾃｰﾌﾞﾙ'!$T$9:$AA$18,8,FALSE)</f>
        <v>0</v>
      </c>
      <c r="I48" s="4" t="s">
        <v>134</v>
      </c>
      <c r="J48" s="43"/>
      <c r="K48" s="56"/>
      <c r="L48" s="4" t="s">
        <v>134</v>
      </c>
      <c r="M48" s="43"/>
      <c r="N48" s="56"/>
      <c r="O48" s="4" t="s">
        <v>134</v>
      </c>
      <c r="P48" s="43"/>
      <c r="Q48" s="46">
        <f>SUM(H48,K48,N48)</f>
        <v>0</v>
      </c>
      <c r="R48" s="4" t="s">
        <v>134</v>
      </c>
      <c r="S48" s="43"/>
      <c r="U48" s="43"/>
      <c r="V48" s="77"/>
      <c r="W48" s="54"/>
      <c r="X48" s="68" t="s">
        <v>141</v>
      </c>
      <c r="Y48" s="43"/>
      <c r="Z48" s="12">
        <f>VLOOKUP($Z$16,'基本ﾃｰﾌﾞﾙ'!$D$9:$P$25,13,FALSE)+VLOOKUP($Z$18,'基本ﾃｰﾌﾞﾙ'!$T$9:$AA$18,8,FALSE)</f>
        <v>0</v>
      </c>
      <c r="AA48" s="4" t="s">
        <v>134</v>
      </c>
      <c r="AB48" s="43"/>
      <c r="AC48" s="56"/>
      <c r="AD48" s="4" t="s">
        <v>134</v>
      </c>
      <c r="AE48" s="43"/>
      <c r="AF48" s="56"/>
      <c r="AG48" s="4" t="s">
        <v>134</v>
      </c>
      <c r="AH48" s="43"/>
      <c r="AI48" s="46">
        <f>SUM(Z48,AC48,AF48)</f>
        <v>0</v>
      </c>
      <c r="AJ48" s="4" t="s">
        <v>134</v>
      </c>
      <c r="AK48" s="43"/>
      <c r="AM48" s="43"/>
      <c r="AN48" s="46">
        <f>AI48-Q48</f>
        <v>0</v>
      </c>
      <c r="AO48" s="4" t="s">
        <v>134</v>
      </c>
      <c r="AP48" s="43"/>
    </row>
    <row r="49" spans="1:42" ht="5.25" customHeight="1" thickTop="1">
      <c r="A49" s="88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M49" s="43"/>
      <c r="AN49" s="43"/>
      <c r="AO49" s="43"/>
      <c r="AP49" s="43"/>
    </row>
    <row r="50" ht="15" customHeight="1"/>
    <row r="51" spans="1:42" ht="5.25" customHeight="1" thickBot="1">
      <c r="A51" s="88" t="s">
        <v>27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M51" s="43"/>
      <c r="AN51" s="43"/>
      <c r="AO51" s="43"/>
      <c r="AP51" s="43"/>
    </row>
    <row r="52" spans="1:42" ht="19.5" customHeight="1" thickBot="1" thickTop="1">
      <c r="A52" s="88"/>
      <c r="B52" s="50"/>
      <c r="C52" s="43"/>
      <c r="D52" s="43"/>
      <c r="E52" s="43"/>
      <c r="F52" s="43"/>
      <c r="G52" s="51" t="s">
        <v>2</v>
      </c>
      <c r="H52" s="63"/>
      <c r="I52" s="4" t="s">
        <v>4</v>
      </c>
      <c r="J52" s="78" t="s">
        <v>174</v>
      </c>
      <c r="K52" s="78"/>
      <c r="L52" s="78"/>
      <c r="M52" s="78"/>
      <c r="N52" s="78"/>
      <c r="O52" s="78"/>
      <c r="P52" s="78"/>
      <c r="Q52" s="78"/>
      <c r="R52" s="53"/>
      <c r="S52" s="43"/>
      <c r="U52" s="43"/>
      <c r="V52" s="43"/>
      <c r="W52" s="43"/>
      <c r="X52" s="43"/>
      <c r="Y52" s="51" t="s">
        <v>2</v>
      </c>
      <c r="Z52" s="63"/>
      <c r="AA52" s="4" t="s">
        <v>4</v>
      </c>
      <c r="AB52" s="78" t="s">
        <v>174</v>
      </c>
      <c r="AC52" s="78"/>
      <c r="AD52" s="78"/>
      <c r="AE52" s="78"/>
      <c r="AF52" s="78"/>
      <c r="AG52" s="78"/>
      <c r="AH52" s="78"/>
      <c r="AI52" s="78"/>
      <c r="AJ52" s="53"/>
      <c r="AK52" s="43"/>
      <c r="AM52" s="53"/>
      <c r="AN52" s="53"/>
      <c r="AO52" s="53"/>
      <c r="AP52" s="43"/>
    </row>
    <row r="53" spans="1:42" ht="5.25" customHeight="1" thickBot="1" thickTop="1">
      <c r="A53" s="88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M53" s="43"/>
      <c r="AN53" s="43"/>
      <c r="AO53" s="43"/>
      <c r="AP53" s="43"/>
    </row>
    <row r="54" spans="1:42" ht="19.5" customHeight="1" thickBot="1" thickTop="1">
      <c r="A54" s="88"/>
      <c r="B54" s="50"/>
      <c r="C54" s="43"/>
      <c r="D54" s="43"/>
      <c r="E54" s="43"/>
      <c r="F54" s="43"/>
      <c r="G54" s="51" t="s">
        <v>130</v>
      </c>
      <c r="H54" s="63"/>
      <c r="I54" s="4" t="s">
        <v>172</v>
      </c>
      <c r="J54" s="43"/>
      <c r="K54" s="53"/>
      <c r="L54" s="53"/>
      <c r="M54" s="53"/>
      <c r="N54" s="53"/>
      <c r="O54" s="53"/>
      <c r="P54" s="53"/>
      <c r="Q54" s="53"/>
      <c r="R54" s="53"/>
      <c r="S54" s="43"/>
      <c r="U54" s="43"/>
      <c r="V54" s="43"/>
      <c r="W54" s="43"/>
      <c r="X54" s="43"/>
      <c r="Y54" s="51" t="s">
        <v>130</v>
      </c>
      <c r="Z54" s="63"/>
      <c r="AA54" s="4" t="s">
        <v>172</v>
      </c>
      <c r="AB54" s="43"/>
      <c r="AC54" s="53"/>
      <c r="AD54" s="53"/>
      <c r="AE54" s="53"/>
      <c r="AF54" s="53"/>
      <c r="AG54" s="53"/>
      <c r="AH54" s="53"/>
      <c r="AI54" s="53"/>
      <c r="AJ54" s="53"/>
      <c r="AK54" s="43"/>
      <c r="AM54" s="53"/>
      <c r="AN54" s="53"/>
      <c r="AO54" s="53"/>
      <c r="AP54" s="43"/>
    </row>
    <row r="55" spans="1:42" ht="5.25" customHeight="1" thickTop="1">
      <c r="A55" s="88"/>
      <c r="B55" s="50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M55" s="43"/>
      <c r="AN55" s="43"/>
      <c r="AO55" s="43"/>
      <c r="AP55" s="43"/>
    </row>
    <row r="56" spans="1:42" ht="5.25" customHeight="1" thickBot="1">
      <c r="A56" s="88"/>
      <c r="B56" s="50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M56" s="43"/>
      <c r="AN56" s="43"/>
      <c r="AO56" s="43"/>
      <c r="AP56" s="43"/>
    </row>
    <row r="57" spans="1:42" ht="19.5" customHeight="1" thickBot="1" thickTop="1">
      <c r="A57" s="88"/>
      <c r="B57" s="50"/>
      <c r="C57" s="43"/>
      <c r="D57" s="79" t="s">
        <v>13</v>
      </c>
      <c r="E57" s="54"/>
      <c r="F57" s="55" t="s">
        <v>17</v>
      </c>
      <c r="G57" s="43"/>
      <c r="H57" s="12">
        <f>VLOOKUP($H$52,'基本ﾃｰﾌﾞﾙ'!$D$9:$L$25,5,FALSE)</f>
        <v>0</v>
      </c>
      <c r="I57" s="4" t="s">
        <v>10</v>
      </c>
      <c r="J57" s="43"/>
      <c r="K57" s="56"/>
      <c r="L57" s="4" t="s">
        <v>10</v>
      </c>
      <c r="M57" s="43"/>
      <c r="N57" s="56"/>
      <c r="O57" s="4" t="s">
        <v>10</v>
      </c>
      <c r="P57" s="43"/>
      <c r="Q57" s="46">
        <f>SUM(H57,K57,N57)</f>
        <v>0</v>
      </c>
      <c r="R57" s="4" t="s">
        <v>10</v>
      </c>
      <c r="S57" s="43"/>
      <c r="U57" s="43"/>
      <c r="V57" s="79" t="s">
        <v>13</v>
      </c>
      <c r="W57" s="54"/>
      <c r="X57" s="55" t="s">
        <v>17</v>
      </c>
      <c r="Y57" s="43"/>
      <c r="Z57" s="12">
        <f>VLOOKUP($Z$52,'基本ﾃｰﾌﾞﾙ'!$D$9:$L$25,5,FALSE)</f>
        <v>0</v>
      </c>
      <c r="AA57" s="4" t="s">
        <v>10</v>
      </c>
      <c r="AB57" s="43"/>
      <c r="AC57" s="56"/>
      <c r="AD57" s="4" t="s">
        <v>10</v>
      </c>
      <c r="AE57" s="43"/>
      <c r="AF57" s="56"/>
      <c r="AG57" s="4" t="s">
        <v>10</v>
      </c>
      <c r="AH57" s="43"/>
      <c r="AI57" s="46">
        <f>SUM(Z57,AC57,AF57)</f>
        <v>0</v>
      </c>
      <c r="AJ57" s="4" t="s">
        <v>10</v>
      </c>
      <c r="AK57" s="43"/>
      <c r="AM57" s="43"/>
      <c r="AN57" s="46">
        <f>AI57-Q57</f>
        <v>0</v>
      </c>
      <c r="AO57" s="4" t="s">
        <v>10</v>
      </c>
      <c r="AP57" s="43"/>
    </row>
    <row r="58" spans="1:42" ht="5.25" customHeight="1" thickBot="1" thickTop="1">
      <c r="A58" s="88"/>
      <c r="B58" s="50"/>
      <c r="C58" s="43"/>
      <c r="D58" s="79"/>
      <c r="E58" s="54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U58" s="43"/>
      <c r="V58" s="79"/>
      <c r="W58" s="54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M58" s="43"/>
      <c r="AN58" s="43"/>
      <c r="AO58" s="43"/>
      <c r="AP58" s="43"/>
    </row>
    <row r="59" spans="1:42" ht="19.5" customHeight="1" thickBot="1" thickTop="1">
      <c r="A59" s="88"/>
      <c r="B59" s="50"/>
      <c r="C59" s="43"/>
      <c r="D59" s="79"/>
      <c r="E59" s="54"/>
      <c r="F59" s="55" t="s">
        <v>6</v>
      </c>
      <c r="G59" s="43"/>
      <c r="H59" s="12">
        <f>VLOOKUP($H$52,'基本ﾃｰﾌﾞﾙ'!$D$9:$L$25,5,FALSE)</f>
        <v>0</v>
      </c>
      <c r="I59" s="4" t="s">
        <v>10</v>
      </c>
      <c r="J59" s="43"/>
      <c r="K59" s="56"/>
      <c r="L59" s="4" t="s">
        <v>10</v>
      </c>
      <c r="M59" s="43"/>
      <c r="N59" s="56"/>
      <c r="O59" s="4" t="s">
        <v>10</v>
      </c>
      <c r="P59" s="43"/>
      <c r="Q59" s="46">
        <f>SUM(H59,K59,N59)</f>
        <v>0</v>
      </c>
      <c r="R59" s="4" t="s">
        <v>10</v>
      </c>
      <c r="S59" s="43"/>
      <c r="U59" s="43"/>
      <c r="V59" s="79"/>
      <c r="W59" s="54"/>
      <c r="X59" s="55" t="s">
        <v>6</v>
      </c>
      <c r="Y59" s="43"/>
      <c r="Z59" s="12">
        <f>VLOOKUP($Z$52,'基本ﾃｰﾌﾞﾙ'!$D$9:$L$25,5,FALSE)</f>
        <v>0</v>
      </c>
      <c r="AA59" s="4" t="s">
        <v>10</v>
      </c>
      <c r="AB59" s="43"/>
      <c r="AC59" s="56"/>
      <c r="AD59" s="4" t="s">
        <v>10</v>
      </c>
      <c r="AE59" s="43"/>
      <c r="AF59" s="56"/>
      <c r="AG59" s="4" t="s">
        <v>10</v>
      </c>
      <c r="AH59" s="43"/>
      <c r="AI59" s="46">
        <f>SUM(Z59,AC59,AF59)</f>
        <v>0</v>
      </c>
      <c r="AJ59" s="4" t="s">
        <v>10</v>
      </c>
      <c r="AK59" s="43"/>
      <c r="AM59" s="43"/>
      <c r="AN59" s="46">
        <f>AI59-Q59</f>
        <v>0</v>
      </c>
      <c r="AO59" s="4" t="s">
        <v>10</v>
      </c>
      <c r="AP59" s="43"/>
    </row>
    <row r="60" spans="1:42" ht="5.25" customHeight="1" thickBot="1" thickTop="1">
      <c r="A60" s="88"/>
      <c r="B60" s="50"/>
      <c r="C60" s="43"/>
      <c r="D60" s="79"/>
      <c r="E60" s="54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U60" s="43"/>
      <c r="V60" s="79"/>
      <c r="W60" s="54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M60" s="43"/>
      <c r="AN60" s="43"/>
      <c r="AO60" s="43"/>
      <c r="AP60" s="43"/>
    </row>
    <row r="61" spans="1:42" ht="19.5" customHeight="1" thickBot="1" thickTop="1">
      <c r="A61" s="88"/>
      <c r="B61" s="50"/>
      <c r="C61" s="43"/>
      <c r="D61" s="79"/>
      <c r="E61" s="54"/>
      <c r="F61" s="55" t="s">
        <v>7</v>
      </c>
      <c r="G61" s="43"/>
      <c r="H61" s="12">
        <f>VLOOKUP($H$52,'基本ﾃｰﾌﾞﾙ'!$D$9:$L$25,3,FALSE)</f>
        <v>0</v>
      </c>
      <c r="I61" s="4" t="s">
        <v>10</v>
      </c>
      <c r="J61" s="43"/>
      <c r="K61" s="56"/>
      <c r="L61" s="4" t="s">
        <v>10</v>
      </c>
      <c r="M61" s="43"/>
      <c r="N61" s="56"/>
      <c r="O61" s="4" t="s">
        <v>10</v>
      </c>
      <c r="P61" s="43"/>
      <c r="Q61" s="46">
        <f>SUM(H61,K61,N61)</f>
        <v>0</v>
      </c>
      <c r="R61" s="4" t="s">
        <v>10</v>
      </c>
      <c r="S61" s="43"/>
      <c r="U61" s="43"/>
      <c r="V61" s="79"/>
      <c r="W61" s="54"/>
      <c r="X61" s="55" t="s">
        <v>7</v>
      </c>
      <c r="Y61" s="43"/>
      <c r="Z61" s="12">
        <f>VLOOKUP($Z$52,'基本ﾃｰﾌﾞﾙ'!$D$9:$L$25,3,FALSE)</f>
        <v>0</v>
      </c>
      <c r="AA61" s="4" t="s">
        <v>10</v>
      </c>
      <c r="AB61" s="43"/>
      <c r="AC61" s="56"/>
      <c r="AD61" s="4" t="s">
        <v>10</v>
      </c>
      <c r="AE61" s="43"/>
      <c r="AF61" s="56"/>
      <c r="AG61" s="4" t="s">
        <v>10</v>
      </c>
      <c r="AH61" s="43"/>
      <c r="AI61" s="46">
        <f>SUM(Z61,AC61,AF61)</f>
        <v>0</v>
      </c>
      <c r="AJ61" s="4" t="s">
        <v>10</v>
      </c>
      <c r="AK61" s="43"/>
      <c r="AM61" s="43"/>
      <c r="AN61" s="46">
        <f>AI61-Q61</f>
        <v>0</v>
      </c>
      <c r="AO61" s="4" t="s">
        <v>10</v>
      </c>
      <c r="AP61" s="43"/>
    </row>
    <row r="62" spans="1:42" ht="5.25" customHeight="1" thickBot="1" thickTop="1">
      <c r="A62" s="88"/>
      <c r="B62" s="50"/>
      <c r="C62" s="43"/>
      <c r="D62" s="79"/>
      <c r="E62" s="54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U62" s="43"/>
      <c r="V62" s="79"/>
      <c r="W62" s="54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M62" s="43"/>
      <c r="AN62" s="43"/>
      <c r="AO62" s="43"/>
      <c r="AP62" s="43"/>
    </row>
    <row r="63" spans="1:42" ht="19.5" customHeight="1" thickBot="1" thickTop="1">
      <c r="A63" s="88"/>
      <c r="B63" s="50"/>
      <c r="C63" s="43"/>
      <c r="D63" s="79"/>
      <c r="E63" s="54"/>
      <c r="F63" s="55" t="s">
        <v>8</v>
      </c>
      <c r="G63" s="43"/>
      <c r="H63" s="12">
        <f>VLOOKUP($H$52,'基本ﾃｰﾌﾞﾙ'!$D$9:$L$25,4,FALSE)</f>
        <v>0</v>
      </c>
      <c r="I63" s="4" t="s">
        <v>10</v>
      </c>
      <c r="J63" s="43"/>
      <c r="K63" s="56"/>
      <c r="L63" s="4" t="s">
        <v>10</v>
      </c>
      <c r="M63" s="43"/>
      <c r="N63" s="56"/>
      <c r="O63" s="4" t="s">
        <v>10</v>
      </c>
      <c r="P63" s="43"/>
      <c r="Q63" s="46">
        <f>SUM(H63,K63,N63)</f>
        <v>0</v>
      </c>
      <c r="R63" s="4" t="s">
        <v>10</v>
      </c>
      <c r="S63" s="43"/>
      <c r="U63" s="43"/>
      <c r="V63" s="79"/>
      <c r="W63" s="54"/>
      <c r="X63" s="55" t="s">
        <v>8</v>
      </c>
      <c r="Y63" s="43"/>
      <c r="Z63" s="12">
        <f>VLOOKUP($Z$52,'基本ﾃｰﾌﾞﾙ'!$D$9:$L$25,4,FALSE)</f>
        <v>0</v>
      </c>
      <c r="AA63" s="4" t="s">
        <v>10</v>
      </c>
      <c r="AB63" s="43"/>
      <c r="AC63" s="56"/>
      <c r="AD63" s="4" t="s">
        <v>10</v>
      </c>
      <c r="AE63" s="43"/>
      <c r="AF63" s="56"/>
      <c r="AG63" s="4" t="s">
        <v>10</v>
      </c>
      <c r="AH63" s="43"/>
      <c r="AI63" s="46">
        <f>SUM(Z63,AC63,AF63)</f>
        <v>0</v>
      </c>
      <c r="AJ63" s="4" t="s">
        <v>10</v>
      </c>
      <c r="AK63" s="43"/>
      <c r="AM63" s="43"/>
      <c r="AN63" s="46">
        <f>AI63-Q63</f>
        <v>0</v>
      </c>
      <c r="AO63" s="4" t="s">
        <v>10</v>
      </c>
      <c r="AP63" s="43"/>
    </row>
    <row r="64" spans="1:42" ht="5.25" customHeight="1" thickTop="1">
      <c r="A64" s="88"/>
      <c r="B64" s="50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M64" s="43"/>
      <c r="AN64" s="43"/>
      <c r="AO64" s="43"/>
      <c r="AP64" s="43"/>
    </row>
    <row r="65" spans="1:42" ht="5.25" customHeight="1" thickBot="1">
      <c r="A65" s="88"/>
      <c r="B65" s="50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M65" s="43"/>
      <c r="AN65" s="43"/>
      <c r="AO65" s="43"/>
      <c r="AP65" s="43"/>
    </row>
    <row r="66" spans="1:42" ht="19.5" customHeight="1" thickBot="1" thickTop="1">
      <c r="A66" s="88"/>
      <c r="B66" s="50"/>
      <c r="C66" s="43"/>
      <c r="D66" s="71" t="s">
        <v>14</v>
      </c>
      <c r="E66" s="54"/>
      <c r="F66" s="57" t="s">
        <v>17</v>
      </c>
      <c r="G66" s="43"/>
      <c r="H66" s="12">
        <f>VLOOKUP($H$52,'基本ﾃｰﾌﾞﾙ'!$D$9:$P$25,9,FALSE)+VLOOKUP($H$54,'基本ﾃｰﾌﾞﾙ'!$T$9:$AA$18,4,FALSE)</f>
        <v>0</v>
      </c>
      <c r="I66" s="4" t="s">
        <v>11</v>
      </c>
      <c r="J66" s="43"/>
      <c r="K66" s="56"/>
      <c r="L66" s="4" t="s">
        <v>11</v>
      </c>
      <c r="M66" s="43"/>
      <c r="N66" s="56"/>
      <c r="O66" s="4" t="s">
        <v>11</v>
      </c>
      <c r="P66" s="43"/>
      <c r="Q66" s="46">
        <f>SUM(H66,K66,N66)</f>
        <v>0</v>
      </c>
      <c r="R66" s="4" t="s">
        <v>11</v>
      </c>
      <c r="S66" s="43"/>
      <c r="U66" s="43"/>
      <c r="V66" s="71" t="s">
        <v>14</v>
      </c>
      <c r="W66" s="54"/>
      <c r="X66" s="57" t="s">
        <v>17</v>
      </c>
      <c r="Y66" s="43"/>
      <c r="Z66" s="12">
        <f>VLOOKUP($Z$52,'基本ﾃｰﾌﾞﾙ'!$D$9:$P$25,9,FALSE)+VLOOKUP($Z$54,'基本ﾃｰﾌﾞﾙ'!$T$9:$AA$18,4,FALSE)</f>
        <v>0</v>
      </c>
      <c r="AA66" s="4" t="s">
        <v>11</v>
      </c>
      <c r="AB66" s="43"/>
      <c r="AC66" s="56"/>
      <c r="AD66" s="4" t="s">
        <v>11</v>
      </c>
      <c r="AE66" s="43"/>
      <c r="AF66" s="56"/>
      <c r="AG66" s="4" t="s">
        <v>11</v>
      </c>
      <c r="AH66" s="43"/>
      <c r="AI66" s="46">
        <f>SUM(Z66,AC66,AF66)</f>
        <v>0</v>
      </c>
      <c r="AJ66" s="4" t="s">
        <v>11</v>
      </c>
      <c r="AK66" s="43"/>
      <c r="AM66" s="43"/>
      <c r="AN66" s="46">
        <f>AI66-Q66</f>
        <v>0</v>
      </c>
      <c r="AO66" s="4" t="s">
        <v>11</v>
      </c>
      <c r="AP66" s="43"/>
    </row>
    <row r="67" spans="1:42" ht="5.25" customHeight="1" thickBot="1" thickTop="1">
      <c r="A67" s="88"/>
      <c r="B67" s="50"/>
      <c r="C67" s="43"/>
      <c r="D67" s="71"/>
      <c r="E67" s="54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U67" s="43"/>
      <c r="V67" s="71"/>
      <c r="W67" s="54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M67" s="43"/>
      <c r="AN67" s="43"/>
      <c r="AO67" s="43"/>
      <c r="AP67" s="43"/>
    </row>
    <row r="68" spans="1:42" ht="19.5" customHeight="1" thickBot="1" thickTop="1">
      <c r="A68" s="88"/>
      <c r="B68" s="50"/>
      <c r="C68" s="43"/>
      <c r="D68" s="71"/>
      <c r="E68" s="54"/>
      <c r="F68" s="57" t="s">
        <v>6</v>
      </c>
      <c r="G68" s="43"/>
      <c r="H68" s="12">
        <f>VLOOKUP($H$52,'基本ﾃｰﾌﾞﾙ'!$D$9:$P$25,9,FALSE)+VLOOKUP($H$54,'基本ﾃｰﾌﾞﾙ'!$T$9:$AA$18,4,FALSE)</f>
        <v>0</v>
      </c>
      <c r="I68" s="4" t="s">
        <v>11</v>
      </c>
      <c r="J68" s="43"/>
      <c r="K68" s="56"/>
      <c r="L68" s="4" t="s">
        <v>11</v>
      </c>
      <c r="M68" s="43"/>
      <c r="N68" s="56"/>
      <c r="O68" s="4" t="s">
        <v>11</v>
      </c>
      <c r="P68" s="43"/>
      <c r="Q68" s="46">
        <f>SUM(H68,K68,N68)</f>
        <v>0</v>
      </c>
      <c r="R68" s="4" t="s">
        <v>11</v>
      </c>
      <c r="S68" s="43"/>
      <c r="U68" s="43"/>
      <c r="V68" s="71"/>
      <c r="W68" s="54"/>
      <c r="X68" s="57" t="s">
        <v>6</v>
      </c>
      <c r="Y68" s="43"/>
      <c r="Z68" s="12">
        <f>VLOOKUP($Z$52,'基本ﾃｰﾌﾞﾙ'!$D$9:$P$25,9,FALSE)+VLOOKUP($Z$54,'基本ﾃｰﾌﾞﾙ'!$T$9:$AA$18,4,FALSE)</f>
        <v>0</v>
      </c>
      <c r="AA68" s="4" t="s">
        <v>11</v>
      </c>
      <c r="AB68" s="43"/>
      <c r="AC68" s="56"/>
      <c r="AD68" s="4" t="s">
        <v>11</v>
      </c>
      <c r="AE68" s="43"/>
      <c r="AF68" s="56"/>
      <c r="AG68" s="4" t="s">
        <v>11</v>
      </c>
      <c r="AH68" s="43"/>
      <c r="AI68" s="46">
        <f>SUM(Z68,AC68,AF68)</f>
        <v>0</v>
      </c>
      <c r="AJ68" s="4" t="s">
        <v>11</v>
      </c>
      <c r="AK68" s="43"/>
      <c r="AM68" s="43"/>
      <c r="AN68" s="46">
        <f>AI68-Q68</f>
        <v>0</v>
      </c>
      <c r="AO68" s="4" t="s">
        <v>11</v>
      </c>
      <c r="AP68" s="43"/>
    </row>
    <row r="69" spans="1:42" ht="5.25" customHeight="1" thickBot="1" thickTop="1">
      <c r="A69" s="88"/>
      <c r="B69" s="50"/>
      <c r="C69" s="43"/>
      <c r="D69" s="71"/>
      <c r="E69" s="54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U69" s="43"/>
      <c r="V69" s="71"/>
      <c r="W69" s="54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M69" s="43"/>
      <c r="AN69" s="43"/>
      <c r="AO69" s="43"/>
      <c r="AP69" s="43"/>
    </row>
    <row r="70" spans="1:42" ht="19.5" customHeight="1" thickBot="1" thickTop="1">
      <c r="A70" s="88"/>
      <c r="B70" s="50"/>
      <c r="C70" s="43"/>
      <c r="D70" s="71"/>
      <c r="E70" s="54"/>
      <c r="F70" s="57" t="s">
        <v>18</v>
      </c>
      <c r="G70" s="43"/>
      <c r="H70" s="12">
        <f>VLOOKUP($H$52,'基本ﾃｰﾌﾞﾙ'!$D$9:$P$25,8,FALSE)+VLOOKUP($H$54,'基本ﾃｰﾌﾞﾙ'!$T$9:$AA$18,3,FALSE)</f>
        <v>0</v>
      </c>
      <c r="I70" s="4" t="s">
        <v>11</v>
      </c>
      <c r="J70" s="43"/>
      <c r="K70" s="56"/>
      <c r="L70" s="4" t="s">
        <v>11</v>
      </c>
      <c r="M70" s="43"/>
      <c r="N70" s="56"/>
      <c r="O70" s="4" t="s">
        <v>11</v>
      </c>
      <c r="P70" s="43"/>
      <c r="Q70" s="46">
        <f>SUM(H70,K70,N70)</f>
        <v>0</v>
      </c>
      <c r="R70" s="4" t="s">
        <v>11</v>
      </c>
      <c r="S70" s="43"/>
      <c r="U70" s="43"/>
      <c r="V70" s="71"/>
      <c r="W70" s="54"/>
      <c r="X70" s="57" t="s">
        <v>18</v>
      </c>
      <c r="Y70" s="43"/>
      <c r="Z70" s="12">
        <f>VLOOKUP($Z$52,'基本ﾃｰﾌﾞﾙ'!$D$9:$P$25,8,FALSE)+VLOOKUP($Z$54,'基本ﾃｰﾌﾞﾙ'!$T$9:$AA$18,3,FALSE)</f>
        <v>0</v>
      </c>
      <c r="AA70" s="4" t="s">
        <v>11</v>
      </c>
      <c r="AB70" s="43"/>
      <c r="AC70" s="56"/>
      <c r="AD70" s="4" t="s">
        <v>11</v>
      </c>
      <c r="AE70" s="43"/>
      <c r="AF70" s="56"/>
      <c r="AG70" s="4" t="s">
        <v>11</v>
      </c>
      <c r="AH70" s="43"/>
      <c r="AI70" s="46">
        <f>SUM(Z70,AC70,AF70)</f>
        <v>0</v>
      </c>
      <c r="AJ70" s="4" t="s">
        <v>11</v>
      </c>
      <c r="AK70" s="43"/>
      <c r="AM70" s="43"/>
      <c r="AN70" s="46">
        <f>AI70-Q70</f>
        <v>0</v>
      </c>
      <c r="AO70" s="4" t="s">
        <v>11</v>
      </c>
      <c r="AP70" s="43"/>
    </row>
    <row r="71" spans="1:42" ht="5.25" customHeight="1" thickTop="1">
      <c r="A71" s="88"/>
      <c r="B71" s="50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M71" s="43"/>
      <c r="AN71" s="43"/>
      <c r="AO71" s="43"/>
      <c r="AP71" s="43"/>
    </row>
    <row r="72" spans="1:42" ht="5.25" customHeight="1" thickBot="1">
      <c r="A72" s="88"/>
      <c r="B72" s="50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M72" s="43"/>
      <c r="AN72" s="43"/>
      <c r="AO72" s="43"/>
      <c r="AP72" s="43"/>
    </row>
    <row r="73" spans="1:42" ht="19.5" customHeight="1" thickBot="1" thickTop="1">
      <c r="A73" s="88"/>
      <c r="B73" s="50"/>
      <c r="C73" s="43"/>
      <c r="D73" s="81" t="s">
        <v>12</v>
      </c>
      <c r="E73" s="81"/>
      <c r="F73" s="81"/>
      <c r="G73" s="43"/>
      <c r="H73" s="4"/>
      <c r="I73" s="4"/>
      <c r="J73" s="43"/>
      <c r="K73" s="56"/>
      <c r="L73" s="4" t="s">
        <v>11</v>
      </c>
      <c r="M73" s="43"/>
      <c r="N73" s="56"/>
      <c r="O73" s="4" t="s">
        <v>11</v>
      </c>
      <c r="P73" s="43"/>
      <c r="Q73" s="46">
        <f>SUM(H73,K73,N73)</f>
        <v>0</v>
      </c>
      <c r="R73" s="4" t="s">
        <v>11</v>
      </c>
      <c r="S73" s="43"/>
      <c r="U73" s="43"/>
      <c r="V73" s="81" t="s">
        <v>12</v>
      </c>
      <c r="W73" s="81"/>
      <c r="X73" s="81"/>
      <c r="Y73" s="43"/>
      <c r="Z73" s="4"/>
      <c r="AA73" s="4"/>
      <c r="AB73" s="43"/>
      <c r="AC73" s="56"/>
      <c r="AD73" s="4" t="s">
        <v>11</v>
      </c>
      <c r="AE73" s="43"/>
      <c r="AF73" s="56"/>
      <c r="AG73" s="4" t="s">
        <v>11</v>
      </c>
      <c r="AH73" s="43"/>
      <c r="AI73" s="46">
        <f>SUM(Z73,AC73,AF73)</f>
        <v>0</v>
      </c>
      <c r="AJ73" s="4" t="s">
        <v>11</v>
      </c>
      <c r="AK73" s="43"/>
      <c r="AM73" s="43"/>
      <c r="AN73" s="46">
        <f>AI73-Q73</f>
        <v>0</v>
      </c>
      <c r="AO73" s="4" t="s">
        <v>11</v>
      </c>
      <c r="AP73" s="43"/>
    </row>
    <row r="74" spans="1:42" ht="5.25" customHeight="1" thickTop="1">
      <c r="A74" s="88"/>
      <c r="B74" s="50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M74" s="43"/>
      <c r="AN74" s="43"/>
      <c r="AO74" s="43"/>
      <c r="AP74" s="43"/>
    </row>
    <row r="75" spans="1:42" ht="5.25" customHeight="1" thickBot="1">
      <c r="A75" s="88"/>
      <c r="B75" s="50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M75" s="43"/>
      <c r="AN75" s="43"/>
      <c r="AO75" s="43"/>
      <c r="AP75" s="43"/>
    </row>
    <row r="76" spans="1:42" ht="19.5" customHeight="1" thickBot="1" thickTop="1">
      <c r="A76" s="88"/>
      <c r="B76" s="50"/>
      <c r="C76" s="43"/>
      <c r="D76" s="76" t="s">
        <v>15</v>
      </c>
      <c r="E76" s="54"/>
      <c r="F76" s="58" t="s">
        <v>131</v>
      </c>
      <c r="G76" s="43"/>
      <c r="H76" s="12">
        <f>VLOOKUP($H$52,'基本ﾃｰﾌﾞﾙ'!$D$9:$P$25,10,FALSE)+VLOOKUP($H$54,'基本ﾃｰﾌﾞﾙ'!$T$9:$AA$18,5,FALSE)</f>
        <v>0</v>
      </c>
      <c r="I76" s="4" t="s">
        <v>134</v>
      </c>
      <c r="J76" s="43"/>
      <c r="K76" s="56"/>
      <c r="L76" s="4" t="s">
        <v>134</v>
      </c>
      <c r="M76" s="43"/>
      <c r="N76" s="56"/>
      <c r="O76" s="4" t="s">
        <v>134</v>
      </c>
      <c r="P76" s="43"/>
      <c r="Q76" s="46">
        <f>SUM(H76,K76,N76)</f>
        <v>0</v>
      </c>
      <c r="R76" s="4" t="s">
        <v>134</v>
      </c>
      <c r="S76" s="43"/>
      <c r="U76" s="43"/>
      <c r="V76" s="76" t="s">
        <v>15</v>
      </c>
      <c r="W76" s="54"/>
      <c r="X76" s="58" t="s">
        <v>131</v>
      </c>
      <c r="Y76" s="43"/>
      <c r="Z76" s="12">
        <f>VLOOKUP($Z$52,'基本ﾃｰﾌﾞﾙ'!$D$9:$P$25,10,FALSE)+VLOOKUP($Z$54,'基本ﾃｰﾌﾞﾙ'!$T$9:$AA$18,5,FALSE)</f>
        <v>0</v>
      </c>
      <c r="AA76" s="4" t="s">
        <v>134</v>
      </c>
      <c r="AB76" s="43"/>
      <c r="AC76" s="56"/>
      <c r="AD76" s="4" t="s">
        <v>134</v>
      </c>
      <c r="AE76" s="43"/>
      <c r="AF76" s="56"/>
      <c r="AG76" s="4" t="s">
        <v>134</v>
      </c>
      <c r="AH76" s="43"/>
      <c r="AI76" s="46">
        <f>SUM(Z76,AC76,AF76)</f>
        <v>0</v>
      </c>
      <c r="AJ76" s="4" t="s">
        <v>134</v>
      </c>
      <c r="AK76" s="43"/>
      <c r="AM76" s="43"/>
      <c r="AN76" s="46">
        <f>AI76-Q76</f>
        <v>0</v>
      </c>
      <c r="AO76" s="4" t="s">
        <v>134</v>
      </c>
      <c r="AP76" s="43"/>
    </row>
    <row r="77" spans="1:42" ht="5.25" customHeight="1" thickBot="1" thickTop="1">
      <c r="A77" s="88"/>
      <c r="B77" s="50"/>
      <c r="C77" s="43"/>
      <c r="D77" s="77"/>
      <c r="E77" s="54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U77" s="43"/>
      <c r="V77" s="77"/>
      <c r="W77" s="54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M77" s="43"/>
      <c r="AN77" s="43"/>
      <c r="AO77" s="43"/>
      <c r="AP77" s="43"/>
    </row>
    <row r="78" spans="1:42" ht="19.5" customHeight="1" thickBot="1" thickTop="1">
      <c r="A78" s="88"/>
      <c r="B78" s="50"/>
      <c r="C78" s="43"/>
      <c r="D78" s="77"/>
      <c r="E78" s="54"/>
      <c r="F78" s="58" t="s">
        <v>132</v>
      </c>
      <c r="G78" s="43"/>
      <c r="H78" s="12">
        <f>VLOOKUP($H$52,'基本ﾃｰﾌﾞﾙ'!$D$9:$P$25,11,FALSE)+VLOOKUP($H$54,'基本ﾃｰﾌﾞﾙ'!$T$9:$AA$18,6,FALSE)</f>
        <v>0</v>
      </c>
      <c r="I78" s="4" t="s">
        <v>134</v>
      </c>
      <c r="J78" s="43"/>
      <c r="K78" s="56"/>
      <c r="L78" s="4" t="s">
        <v>134</v>
      </c>
      <c r="M78" s="43"/>
      <c r="N78" s="56"/>
      <c r="O78" s="4" t="s">
        <v>134</v>
      </c>
      <c r="P78" s="43"/>
      <c r="Q78" s="46">
        <f>SUM(H78,K78,N78)</f>
        <v>0</v>
      </c>
      <c r="R78" s="4" t="s">
        <v>134</v>
      </c>
      <c r="S78" s="43"/>
      <c r="U78" s="43"/>
      <c r="V78" s="77"/>
      <c r="W78" s="54"/>
      <c r="X78" s="58" t="s">
        <v>132</v>
      </c>
      <c r="Y78" s="43"/>
      <c r="Z78" s="12">
        <f>VLOOKUP($Z$52,'基本ﾃｰﾌﾞﾙ'!$D$9:$P$25,11,FALSE)+VLOOKUP($Z$54,'基本ﾃｰﾌﾞﾙ'!$T$9:$AA$18,6,FALSE)</f>
        <v>0</v>
      </c>
      <c r="AA78" s="4" t="s">
        <v>134</v>
      </c>
      <c r="AB78" s="43"/>
      <c r="AC78" s="56"/>
      <c r="AD78" s="4" t="s">
        <v>134</v>
      </c>
      <c r="AE78" s="43"/>
      <c r="AF78" s="56"/>
      <c r="AG78" s="4" t="s">
        <v>134</v>
      </c>
      <c r="AH78" s="43"/>
      <c r="AI78" s="46">
        <f>SUM(Z78,AC78,AF78)</f>
        <v>0</v>
      </c>
      <c r="AJ78" s="4" t="s">
        <v>134</v>
      </c>
      <c r="AK78" s="43"/>
      <c r="AM78" s="43"/>
      <c r="AN78" s="46">
        <f>AI78-Q78</f>
        <v>0</v>
      </c>
      <c r="AO78" s="4" t="s">
        <v>134</v>
      </c>
      <c r="AP78" s="43"/>
    </row>
    <row r="79" spans="1:42" ht="5.25" customHeight="1" thickBot="1" thickTop="1">
      <c r="A79" s="88"/>
      <c r="B79" s="50"/>
      <c r="C79" s="43"/>
      <c r="D79" s="77"/>
      <c r="E79" s="54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U79" s="43"/>
      <c r="V79" s="77"/>
      <c r="W79" s="54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M79" s="43"/>
      <c r="AN79" s="43"/>
      <c r="AO79" s="43"/>
      <c r="AP79" s="43"/>
    </row>
    <row r="80" spans="1:42" ht="19.5" customHeight="1" thickBot="1" thickTop="1">
      <c r="A80" s="88"/>
      <c r="B80" s="50"/>
      <c r="C80" s="43"/>
      <c r="D80" s="77"/>
      <c r="E80" s="54"/>
      <c r="F80" s="58" t="s">
        <v>133</v>
      </c>
      <c r="G80" s="43"/>
      <c r="H80" s="12">
        <f>VLOOKUP($H$52,'基本ﾃｰﾌﾞﾙ'!$D$9:$P$25,12,FALSE)+VLOOKUP($H$54,'基本ﾃｰﾌﾞﾙ'!$T$9:$AA$18,7,FALSE)</f>
        <v>0</v>
      </c>
      <c r="I80" s="4" t="s">
        <v>134</v>
      </c>
      <c r="J80" s="43"/>
      <c r="K80" s="56"/>
      <c r="L80" s="4" t="s">
        <v>134</v>
      </c>
      <c r="M80" s="43"/>
      <c r="N80" s="56"/>
      <c r="O80" s="4" t="s">
        <v>134</v>
      </c>
      <c r="P80" s="43"/>
      <c r="Q80" s="46">
        <f>SUM(H80,K80,N80)</f>
        <v>0</v>
      </c>
      <c r="R80" s="4" t="s">
        <v>134</v>
      </c>
      <c r="S80" s="43"/>
      <c r="U80" s="43"/>
      <c r="V80" s="77"/>
      <c r="W80" s="54"/>
      <c r="X80" s="58" t="s">
        <v>133</v>
      </c>
      <c r="Y80" s="43"/>
      <c r="Z80" s="12">
        <f>VLOOKUP($Z$52,'基本ﾃｰﾌﾞﾙ'!$D$9:$P$25,12,FALSE)+VLOOKUP($Z$54,'基本ﾃｰﾌﾞﾙ'!$T$9:$AA$18,7,FALSE)</f>
        <v>0</v>
      </c>
      <c r="AA80" s="4" t="s">
        <v>134</v>
      </c>
      <c r="AB80" s="43"/>
      <c r="AC80" s="56"/>
      <c r="AD80" s="4" t="s">
        <v>134</v>
      </c>
      <c r="AE80" s="43"/>
      <c r="AF80" s="56"/>
      <c r="AG80" s="4" t="s">
        <v>134</v>
      </c>
      <c r="AH80" s="43"/>
      <c r="AI80" s="46">
        <f>SUM(Z80,AC80,AF80)</f>
        <v>0</v>
      </c>
      <c r="AJ80" s="4" t="s">
        <v>134</v>
      </c>
      <c r="AK80" s="43"/>
      <c r="AM80" s="43"/>
      <c r="AN80" s="46">
        <f>AI80-Q80</f>
        <v>0</v>
      </c>
      <c r="AO80" s="4" t="s">
        <v>134</v>
      </c>
      <c r="AP80" s="43"/>
    </row>
    <row r="81" spans="1:42" ht="5.25" customHeight="1" thickBot="1" thickTop="1">
      <c r="A81" s="88"/>
      <c r="B81" s="50"/>
      <c r="C81" s="43"/>
      <c r="D81" s="77"/>
      <c r="E81" s="54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U81" s="43"/>
      <c r="V81" s="77"/>
      <c r="W81" s="54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M81" s="43"/>
      <c r="AN81" s="43"/>
      <c r="AO81" s="43"/>
      <c r="AP81" s="43"/>
    </row>
    <row r="82" spans="1:42" ht="19.5" customHeight="1" thickBot="1" thickTop="1">
      <c r="A82" s="88"/>
      <c r="B82" s="50"/>
      <c r="C82" s="43"/>
      <c r="D82" s="77"/>
      <c r="E82" s="54"/>
      <c r="F82" s="68" t="s">
        <v>141</v>
      </c>
      <c r="G82" s="43"/>
      <c r="H82" s="12">
        <f>VLOOKUP($H$52,'基本ﾃｰﾌﾞﾙ'!$D$9:$P$25,13,FALSE)+VLOOKUP($H$54,'基本ﾃｰﾌﾞﾙ'!$T$9:$AA$18,8,FALSE)</f>
        <v>0</v>
      </c>
      <c r="I82" s="4" t="s">
        <v>134</v>
      </c>
      <c r="J82" s="43"/>
      <c r="K82" s="56"/>
      <c r="L82" s="4" t="s">
        <v>134</v>
      </c>
      <c r="M82" s="43"/>
      <c r="N82" s="56"/>
      <c r="O82" s="4" t="s">
        <v>134</v>
      </c>
      <c r="P82" s="43"/>
      <c r="Q82" s="46">
        <f>SUM(H82,K82,N82)</f>
        <v>0</v>
      </c>
      <c r="R82" s="4" t="s">
        <v>134</v>
      </c>
      <c r="S82" s="43"/>
      <c r="U82" s="43"/>
      <c r="V82" s="77"/>
      <c r="W82" s="54"/>
      <c r="X82" s="68" t="s">
        <v>141</v>
      </c>
      <c r="Y82" s="43"/>
      <c r="Z82" s="12">
        <f>VLOOKUP($Z$52,'基本ﾃｰﾌﾞﾙ'!$D$9:$P$25,13,FALSE)+VLOOKUP($Z$54,'基本ﾃｰﾌﾞﾙ'!$T$9:$AA$18,8,FALSE)</f>
        <v>0</v>
      </c>
      <c r="AA82" s="4" t="s">
        <v>134</v>
      </c>
      <c r="AB82" s="43"/>
      <c r="AC82" s="56"/>
      <c r="AD82" s="4" t="s">
        <v>134</v>
      </c>
      <c r="AE82" s="43"/>
      <c r="AF82" s="56"/>
      <c r="AG82" s="4" t="s">
        <v>134</v>
      </c>
      <c r="AH82" s="43"/>
      <c r="AI82" s="46">
        <f>SUM(Z82,AC82,AF82)</f>
        <v>0</v>
      </c>
      <c r="AJ82" s="4" t="s">
        <v>134</v>
      </c>
      <c r="AK82" s="43"/>
      <c r="AM82" s="43"/>
      <c r="AN82" s="46">
        <f>AI82-Q82</f>
        <v>0</v>
      </c>
      <c r="AO82" s="4" t="s">
        <v>134</v>
      </c>
      <c r="AP82" s="43"/>
    </row>
    <row r="83" spans="1:42" ht="5.25" customHeight="1" thickTop="1">
      <c r="A83" s="88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M83" s="43"/>
      <c r="AN83" s="43"/>
      <c r="AO83" s="43"/>
      <c r="AP83" s="43"/>
    </row>
    <row r="84" ht="20.25" customHeight="1"/>
    <row r="85" spans="1:42" ht="5.25" customHeight="1" thickBot="1">
      <c r="A85" s="88" t="s">
        <v>35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M85" s="43"/>
      <c r="AN85" s="43"/>
      <c r="AO85" s="43"/>
      <c r="AP85" s="43"/>
    </row>
    <row r="86" spans="1:42" ht="33" customHeight="1" thickBot="1" thickTop="1">
      <c r="A86" s="88"/>
      <c r="C86" s="43"/>
      <c r="D86" s="43"/>
      <c r="E86" s="43"/>
      <c r="F86" s="43"/>
      <c r="G86" s="51" t="s">
        <v>29</v>
      </c>
      <c r="H86" s="63"/>
      <c r="I86" s="4" t="s">
        <v>30</v>
      </c>
      <c r="J86" s="51"/>
      <c r="K86" s="52"/>
      <c r="L86" s="4" t="s">
        <v>30</v>
      </c>
      <c r="M86" s="43"/>
      <c r="N86" s="52"/>
      <c r="O86" s="4" t="s">
        <v>30</v>
      </c>
      <c r="P86" s="43"/>
      <c r="Q86" s="43"/>
      <c r="R86" s="43"/>
      <c r="S86" s="43"/>
      <c r="U86" s="43"/>
      <c r="V86" s="43"/>
      <c r="W86" s="43"/>
      <c r="X86" s="43"/>
      <c r="Y86" s="51" t="s">
        <v>29</v>
      </c>
      <c r="Z86" s="63"/>
      <c r="AA86" s="4" t="s">
        <v>30</v>
      </c>
      <c r="AB86" s="51"/>
      <c r="AC86" s="52"/>
      <c r="AD86" s="4" t="s">
        <v>30</v>
      </c>
      <c r="AE86" s="43"/>
      <c r="AF86" s="52"/>
      <c r="AG86" s="4" t="s">
        <v>30</v>
      </c>
      <c r="AH86" s="43"/>
      <c r="AI86" s="43"/>
      <c r="AJ86" s="43"/>
      <c r="AK86" s="43"/>
      <c r="AM86" s="43"/>
      <c r="AN86" s="43"/>
      <c r="AO86" s="43"/>
      <c r="AP86" s="43"/>
    </row>
    <row r="87" spans="1:42" ht="5.25" customHeight="1" thickBot="1" thickTop="1">
      <c r="A87" s="88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M87" s="43"/>
      <c r="AN87" s="43"/>
      <c r="AO87" s="43"/>
      <c r="AP87" s="43"/>
    </row>
    <row r="88" spans="1:42" ht="19.5" customHeight="1" thickBot="1" thickTop="1">
      <c r="A88" s="88"/>
      <c r="B88" s="50"/>
      <c r="C88" s="43"/>
      <c r="D88" s="43"/>
      <c r="E88" s="43"/>
      <c r="F88" s="43"/>
      <c r="G88" s="51" t="s">
        <v>2</v>
      </c>
      <c r="H88" s="63"/>
      <c r="I88" s="4" t="s">
        <v>4</v>
      </c>
      <c r="J88" s="78" t="s">
        <v>174</v>
      </c>
      <c r="K88" s="78"/>
      <c r="L88" s="78"/>
      <c r="M88" s="78"/>
      <c r="N88" s="78"/>
      <c r="O88" s="78"/>
      <c r="P88" s="78"/>
      <c r="Q88" s="78"/>
      <c r="R88" s="53"/>
      <c r="S88" s="43"/>
      <c r="U88" s="43"/>
      <c r="V88" s="43"/>
      <c r="W88" s="43"/>
      <c r="X88" s="43"/>
      <c r="Y88" s="51" t="s">
        <v>2</v>
      </c>
      <c r="Z88" s="63"/>
      <c r="AA88" s="4" t="s">
        <v>4</v>
      </c>
      <c r="AB88" s="78" t="s">
        <v>174</v>
      </c>
      <c r="AC88" s="78"/>
      <c r="AD88" s="78"/>
      <c r="AE88" s="78"/>
      <c r="AF88" s="78"/>
      <c r="AG88" s="78"/>
      <c r="AH88" s="78"/>
      <c r="AI88" s="78"/>
      <c r="AJ88" s="53"/>
      <c r="AK88" s="43"/>
      <c r="AM88" s="53"/>
      <c r="AN88" s="53"/>
      <c r="AO88" s="53"/>
      <c r="AP88" s="43"/>
    </row>
    <row r="89" spans="1:42" ht="5.25" customHeight="1" thickBot="1" thickTop="1">
      <c r="A89" s="88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M89" s="43"/>
      <c r="AN89" s="43"/>
      <c r="AO89" s="43"/>
      <c r="AP89" s="43"/>
    </row>
    <row r="90" spans="1:42" ht="19.5" customHeight="1" thickBot="1" thickTop="1">
      <c r="A90" s="88"/>
      <c r="B90" s="50"/>
      <c r="C90" s="43"/>
      <c r="D90" s="43"/>
      <c r="E90" s="43"/>
      <c r="F90" s="43"/>
      <c r="G90" s="51" t="s">
        <v>130</v>
      </c>
      <c r="H90" s="63"/>
      <c r="I90" s="4" t="s">
        <v>172</v>
      </c>
      <c r="J90" s="43"/>
      <c r="K90" s="53"/>
      <c r="L90" s="53"/>
      <c r="M90" s="53"/>
      <c r="N90" s="53"/>
      <c r="O90" s="53"/>
      <c r="P90" s="53"/>
      <c r="Q90" s="53"/>
      <c r="R90" s="53"/>
      <c r="S90" s="43"/>
      <c r="U90" s="43"/>
      <c r="V90" s="43"/>
      <c r="W90" s="43"/>
      <c r="X90" s="43"/>
      <c r="Y90" s="51" t="s">
        <v>130</v>
      </c>
      <c r="Z90" s="63"/>
      <c r="AA90" s="4" t="s">
        <v>172</v>
      </c>
      <c r="AB90" s="43"/>
      <c r="AC90" s="53"/>
      <c r="AD90" s="53"/>
      <c r="AE90" s="53"/>
      <c r="AF90" s="53"/>
      <c r="AG90" s="53"/>
      <c r="AH90" s="53"/>
      <c r="AI90" s="53"/>
      <c r="AJ90" s="53"/>
      <c r="AK90" s="43"/>
      <c r="AM90" s="53"/>
      <c r="AN90" s="53"/>
      <c r="AO90" s="53"/>
      <c r="AP90" s="43"/>
    </row>
    <row r="91" spans="1:42" ht="20.25" customHeight="1" thickTop="1">
      <c r="A91" s="88"/>
      <c r="B91" s="50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M91" s="43"/>
      <c r="AN91" s="43"/>
      <c r="AO91" s="43"/>
      <c r="AP91" s="43"/>
    </row>
    <row r="92" spans="1:42" ht="5.25" customHeight="1" thickBot="1">
      <c r="A92" s="88"/>
      <c r="B92" s="50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M92" s="43"/>
      <c r="AN92" s="43"/>
      <c r="AO92" s="43"/>
      <c r="AP92" s="43"/>
    </row>
    <row r="93" spans="1:42" ht="19.5" customHeight="1" thickBot="1" thickTop="1">
      <c r="A93" s="88"/>
      <c r="B93" s="50"/>
      <c r="C93" s="43"/>
      <c r="D93" s="79" t="s">
        <v>13</v>
      </c>
      <c r="E93" s="54"/>
      <c r="F93" s="55" t="s">
        <v>17</v>
      </c>
      <c r="G93" s="43"/>
      <c r="H93" s="12">
        <f>VLOOKUP($H$88,'基本ﾃｰﾌﾞﾙ'!$D$9:$L$25,5,FALSE)</f>
        <v>0</v>
      </c>
      <c r="I93" s="5"/>
      <c r="J93" s="43"/>
      <c r="K93" s="56"/>
      <c r="L93" s="4" t="s">
        <v>10</v>
      </c>
      <c r="M93" s="43"/>
      <c r="N93" s="56"/>
      <c r="O93" s="4" t="s">
        <v>10</v>
      </c>
      <c r="P93" s="43"/>
      <c r="Q93" s="46">
        <f>SUM(H93,K93,N93)</f>
        <v>0</v>
      </c>
      <c r="R93" s="4" t="s">
        <v>10</v>
      </c>
      <c r="S93" s="43"/>
      <c r="U93" s="43"/>
      <c r="V93" s="79" t="s">
        <v>13</v>
      </c>
      <c r="W93" s="54"/>
      <c r="X93" s="55" t="s">
        <v>17</v>
      </c>
      <c r="Y93" s="43"/>
      <c r="Z93" s="12">
        <f>VLOOKUP($Z$88,'基本ﾃｰﾌﾞﾙ'!$D$9:$L$25,5,FALSE)</f>
        <v>0</v>
      </c>
      <c r="AA93" s="5"/>
      <c r="AB93" s="43"/>
      <c r="AC93" s="56"/>
      <c r="AD93" s="4" t="s">
        <v>10</v>
      </c>
      <c r="AE93" s="43"/>
      <c r="AF93" s="56"/>
      <c r="AG93" s="4" t="s">
        <v>10</v>
      </c>
      <c r="AH93" s="43"/>
      <c r="AI93" s="46">
        <f>SUM(Z93,AC93,AF93)</f>
        <v>0</v>
      </c>
      <c r="AJ93" s="4" t="s">
        <v>10</v>
      </c>
      <c r="AK93" s="43"/>
      <c r="AM93" s="43"/>
      <c r="AN93" s="46">
        <f>AI93-Q93</f>
        <v>0</v>
      </c>
      <c r="AO93" s="4" t="s">
        <v>10</v>
      </c>
      <c r="AP93" s="43"/>
    </row>
    <row r="94" spans="1:42" ht="5.25" customHeight="1" thickBot="1" thickTop="1">
      <c r="A94" s="88"/>
      <c r="B94" s="50"/>
      <c r="C94" s="43"/>
      <c r="D94" s="79"/>
      <c r="E94" s="54"/>
      <c r="F94" s="43"/>
      <c r="G94" s="43"/>
      <c r="H94" s="43"/>
      <c r="I94" s="53"/>
      <c r="J94" s="43"/>
      <c r="K94" s="43"/>
      <c r="L94" s="43"/>
      <c r="M94" s="43"/>
      <c r="N94" s="43"/>
      <c r="O94" s="43"/>
      <c r="P94" s="43"/>
      <c r="Q94" s="43"/>
      <c r="R94" s="43"/>
      <c r="S94" s="43"/>
      <c r="U94" s="43"/>
      <c r="V94" s="79"/>
      <c r="W94" s="54"/>
      <c r="X94" s="43"/>
      <c r="Y94" s="43"/>
      <c r="Z94" s="43"/>
      <c r="AA94" s="5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M94" s="43"/>
      <c r="AN94" s="43"/>
      <c r="AO94" s="43"/>
      <c r="AP94" s="43"/>
    </row>
    <row r="95" spans="1:42" ht="19.5" customHeight="1" thickBot="1" thickTop="1">
      <c r="A95" s="88"/>
      <c r="B95" s="50"/>
      <c r="C95" s="43"/>
      <c r="D95" s="79"/>
      <c r="E95" s="54"/>
      <c r="F95" s="55" t="s">
        <v>6</v>
      </c>
      <c r="G95" s="43"/>
      <c r="H95" s="12">
        <f>VLOOKUP($H$88,'基本ﾃｰﾌﾞﾙ'!$D$9:$L$25,5,FALSE)</f>
        <v>0</v>
      </c>
      <c r="I95" s="5"/>
      <c r="J95" s="43"/>
      <c r="K95" s="56"/>
      <c r="L95" s="4" t="s">
        <v>10</v>
      </c>
      <c r="M95" s="43"/>
      <c r="N95" s="56"/>
      <c r="O95" s="4" t="s">
        <v>10</v>
      </c>
      <c r="P95" s="43"/>
      <c r="Q95" s="46">
        <f>SUM(H95,K95,N95)</f>
        <v>0</v>
      </c>
      <c r="R95" s="4" t="s">
        <v>10</v>
      </c>
      <c r="S95" s="43"/>
      <c r="U95" s="43"/>
      <c r="V95" s="79"/>
      <c r="W95" s="54"/>
      <c r="X95" s="55" t="s">
        <v>6</v>
      </c>
      <c r="Y95" s="43"/>
      <c r="Z95" s="12">
        <f>VLOOKUP($Z$88,'基本ﾃｰﾌﾞﾙ'!$D$9:$L$25,5,FALSE)</f>
        <v>0</v>
      </c>
      <c r="AA95" s="5"/>
      <c r="AB95" s="43"/>
      <c r="AC95" s="56"/>
      <c r="AD95" s="4" t="s">
        <v>10</v>
      </c>
      <c r="AE95" s="43"/>
      <c r="AF95" s="56"/>
      <c r="AG95" s="4" t="s">
        <v>10</v>
      </c>
      <c r="AH95" s="43"/>
      <c r="AI95" s="46">
        <f>SUM(Z95,AC95,AF95)</f>
        <v>0</v>
      </c>
      <c r="AJ95" s="4" t="s">
        <v>10</v>
      </c>
      <c r="AK95" s="43"/>
      <c r="AM95" s="43"/>
      <c r="AN95" s="46">
        <f>AI95-Q95</f>
        <v>0</v>
      </c>
      <c r="AO95" s="4" t="s">
        <v>10</v>
      </c>
      <c r="AP95" s="43"/>
    </row>
    <row r="96" spans="1:42" ht="5.25" customHeight="1" thickBot="1" thickTop="1">
      <c r="A96" s="88"/>
      <c r="B96" s="50"/>
      <c r="C96" s="43"/>
      <c r="D96" s="79"/>
      <c r="E96" s="54"/>
      <c r="F96" s="43"/>
      <c r="G96" s="43"/>
      <c r="H96" s="43"/>
      <c r="I96" s="53"/>
      <c r="J96" s="43"/>
      <c r="K96" s="43"/>
      <c r="L96" s="43"/>
      <c r="M96" s="43"/>
      <c r="N96" s="43"/>
      <c r="O96" s="43"/>
      <c r="P96" s="43"/>
      <c r="Q96" s="43"/>
      <c r="R96" s="43"/>
      <c r="S96" s="43"/>
      <c r="U96" s="43"/>
      <c r="V96" s="79"/>
      <c r="W96" s="54"/>
      <c r="X96" s="43"/>
      <c r="Y96" s="43"/>
      <c r="Z96" s="43"/>
      <c r="AA96" s="5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M96" s="43"/>
      <c r="AN96" s="43"/>
      <c r="AO96" s="43"/>
      <c r="AP96" s="43"/>
    </row>
    <row r="97" spans="1:42" ht="19.5" customHeight="1" thickBot="1" thickTop="1">
      <c r="A97" s="88"/>
      <c r="B97" s="50"/>
      <c r="C97" s="43"/>
      <c r="D97" s="79"/>
      <c r="E97" s="54"/>
      <c r="F97" s="55" t="s">
        <v>7</v>
      </c>
      <c r="G97" s="43"/>
      <c r="H97" s="12">
        <f>VLOOKUP($H$88,'基本ﾃｰﾌﾞﾙ'!$D$9:$L$25,3,FALSE)</f>
        <v>0</v>
      </c>
      <c r="I97" s="5"/>
      <c r="J97" s="43"/>
      <c r="K97" s="56"/>
      <c r="L97" s="4" t="s">
        <v>10</v>
      </c>
      <c r="M97" s="43"/>
      <c r="N97" s="56"/>
      <c r="O97" s="4" t="s">
        <v>10</v>
      </c>
      <c r="P97" s="43"/>
      <c r="Q97" s="46">
        <f>SUM(H97,K97,N97)</f>
        <v>0</v>
      </c>
      <c r="R97" s="4" t="s">
        <v>10</v>
      </c>
      <c r="S97" s="43"/>
      <c r="U97" s="43"/>
      <c r="V97" s="79"/>
      <c r="W97" s="54"/>
      <c r="X97" s="55" t="s">
        <v>7</v>
      </c>
      <c r="Y97" s="43"/>
      <c r="Z97" s="12">
        <f>VLOOKUP($Z$88,'基本ﾃｰﾌﾞﾙ'!$D$9:$L$25,3,FALSE)</f>
        <v>0</v>
      </c>
      <c r="AA97" s="5"/>
      <c r="AB97" s="43"/>
      <c r="AC97" s="56"/>
      <c r="AD97" s="4" t="s">
        <v>10</v>
      </c>
      <c r="AE97" s="43"/>
      <c r="AF97" s="56"/>
      <c r="AG97" s="4" t="s">
        <v>10</v>
      </c>
      <c r="AH97" s="43"/>
      <c r="AI97" s="46">
        <f>SUM(Z97,AC97,AF97)</f>
        <v>0</v>
      </c>
      <c r="AJ97" s="4" t="s">
        <v>10</v>
      </c>
      <c r="AK97" s="43"/>
      <c r="AM97" s="43"/>
      <c r="AN97" s="46">
        <f>AI97-Q97</f>
        <v>0</v>
      </c>
      <c r="AO97" s="4" t="s">
        <v>10</v>
      </c>
      <c r="AP97" s="43"/>
    </row>
    <row r="98" spans="1:42" ht="5.25" customHeight="1" thickBot="1" thickTop="1">
      <c r="A98" s="88"/>
      <c r="B98" s="50"/>
      <c r="C98" s="43"/>
      <c r="D98" s="79"/>
      <c r="E98" s="54"/>
      <c r="F98" s="43"/>
      <c r="G98" s="43"/>
      <c r="H98" s="43"/>
      <c r="I98" s="53"/>
      <c r="J98" s="43"/>
      <c r="K98" s="43"/>
      <c r="L98" s="43"/>
      <c r="M98" s="43"/>
      <c r="N98" s="43"/>
      <c r="O98" s="43"/>
      <c r="P98" s="43"/>
      <c r="Q98" s="43"/>
      <c r="R98" s="43"/>
      <c r="S98" s="43"/>
      <c r="U98" s="43"/>
      <c r="V98" s="79"/>
      <c r="W98" s="54"/>
      <c r="X98" s="43"/>
      <c r="Y98" s="43"/>
      <c r="Z98" s="43"/>
      <c r="AA98" s="5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M98" s="43"/>
      <c r="AN98" s="43"/>
      <c r="AO98" s="43"/>
      <c r="AP98" s="43"/>
    </row>
    <row r="99" spans="1:42" ht="19.5" customHeight="1" thickBot="1" thickTop="1">
      <c r="A99" s="88"/>
      <c r="B99" s="50"/>
      <c r="C99" s="43"/>
      <c r="D99" s="79"/>
      <c r="E99" s="54"/>
      <c r="F99" s="55" t="s">
        <v>8</v>
      </c>
      <c r="G99" s="43"/>
      <c r="H99" s="12">
        <f>VLOOKUP($H$88,'基本ﾃｰﾌﾞﾙ'!$D$9:$L$25,4,FALSE)</f>
        <v>0</v>
      </c>
      <c r="I99" s="5"/>
      <c r="J99" s="43"/>
      <c r="K99" s="56"/>
      <c r="L99" s="4" t="s">
        <v>10</v>
      </c>
      <c r="M99" s="43"/>
      <c r="N99" s="56"/>
      <c r="O99" s="4" t="s">
        <v>10</v>
      </c>
      <c r="P99" s="43"/>
      <c r="Q99" s="46">
        <f>SUM(H99,K99,N99)</f>
        <v>0</v>
      </c>
      <c r="R99" s="4" t="s">
        <v>10</v>
      </c>
      <c r="S99" s="43"/>
      <c r="U99" s="43"/>
      <c r="V99" s="79"/>
      <c r="W99" s="54"/>
      <c r="X99" s="55" t="s">
        <v>8</v>
      </c>
      <c r="Y99" s="43"/>
      <c r="Z99" s="12">
        <f>VLOOKUP($Z$88,'基本ﾃｰﾌﾞﾙ'!$D$9:$L$25,4,FALSE)</f>
        <v>0</v>
      </c>
      <c r="AA99" s="5"/>
      <c r="AB99" s="43"/>
      <c r="AC99" s="56"/>
      <c r="AD99" s="4" t="s">
        <v>10</v>
      </c>
      <c r="AE99" s="43"/>
      <c r="AF99" s="56"/>
      <c r="AG99" s="4" t="s">
        <v>10</v>
      </c>
      <c r="AH99" s="43"/>
      <c r="AI99" s="46">
        <f>SUM(Z99,AC99,AF99)</f>
        <v>0</v>
      </c>
      <c r="AJ99" s="4" t="s">
        <v>10</v>
      </c>
      <c r="AK99" s="43"/>
      <c r="AM99" s="43"/>
      <c r="AN99" s="46">
        <f>AI99-Q99</f>
        <v>0</v>
      </c>
      <c r="AO99" s="4" t="s">
        <v>10</v>
      </c>
      <c r="AP99" s="43"/>
    </row>
    <row r="100" spans="1:42" ht="5.25" customHeight="1" thickTop="1">
      <c r="A100" s="88"/>
      <c r="B100" s="50"/>
      <c r="C100" s="43"/>
      <c r="D100" s="43"/>
      <c r="E100" s="43"/>
      <c r="F100" s="43"/>
      <c r="G100" s="43"/>
      <c r="H100" s="43"/>
      <c r="I100" s="5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U100" s="43"/>
      <c r="V100" s="43"/>
      <c r="W100" s="43"/>
      <c r="X100" s="43"/>
      <c r="Y100" s="43"/>
      <c r="Z100" s="43"/>
      <c r="AA100" s="5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M100" s="43"/>
      <c r="AN100" s="43"/>
      <c r="AO100" s="43"/>
      <c r="AP100" s="43"/>
    </row>
    <row r="101" spans="1:42" ht="5.25" customHeight="1" thickBot="1">
      <c r="A101" s="88"/>
      <c r="B101" s="50"/>
      <c r="C101" s="43"/>
      <c r="D101" s="43"/>
      <c r="E101" s="43"/>
      <c r="F101" s="43"/>
      <c r="G101" s="43"/>
      <c r="H101" s="43"/>
      <c r="I101" s="5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U101" s="43"/>
      <c r="V101" s="43"/>
      <c r="W101" s="43"/>
      <c r="X101" s="43"/>
      <c r="Y101" s="43"/>
      <c r="Z101" s="43"/>
      <c r="AA101" s="5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M101" s="43"/>
      <c r="AN101" s="43"/>
      <c r="AO101" s="43"/>
      <c r="AP101" s="43"/>
    </row>
    <row r="102" spans="1:42" ht="19.5" customHeight="1" thickBot="1" thickTop="1">
      <c r="A102" s="88"/>
      <c r="B102" s="50"/>
      <c r="C102" s="43"/>
      <c r="D102" s="71" t="s">
        <v>14</v>
      </c>
      <c r="E102" s="54"/>
      <c r="F102" s="57" t="s">
        <v>17</v>
      </c>
      <c r="G102" s="43"/>
      <c r="H102" s="12">
        <f>VLOOKUP($H$88,'基本ﾃｰﾌﾞﾙ'!$D$9:$P$25,9,FALSE)+VLOOKUP($H$90,'基本ﾃｰﾌﾞﾙ'!$T$9:$AA$18,4,FALSE)</f>
        <v>0</v>
      </c>
      <c r="I102" s="5"/>
      <c r="J102" s="43"/>
      <c r="K102" s="56"/>
      <c r="L102" s="4" t="s">
        <v>11</v>
      </c>
      <c r="M102" s="43"/>
      <c r="N102" s="56"/>
      <c r="O102" s="4" t="s">
        <v>11</v>
      </c>
      <c r="P102" s="43"/>
      <c r="Q102" s="46">
        <f>SUM(H102,K102,N102)</f>
        <v>0</v>
      </c>
      <c r="R102" s="4" t="s">
        <v>11</v>
      </c>
      <c r="S102" s="43"/>
      <c r="U102" s="43"/>
      <c r="V102" s="71" t="s">
        <v>14</v>
      </c>
      <c r="W102" s="54"/>
      <c r="X102" s="57" t="s">
        <v>17</v>
      </c>
      <c r="Y102" s="43"/>
      <c r="Z102" s="12">
        <f>VLOOKUP($Z$88,'基本ﾃｰﾌﾞﾙ'!$D$9:$P$25,9,FALSE)+VLOOKUP($Z$90,'基本ﾃｰﾌﾞﾙ'!$T$9:$AA$18,4,FALSE)</f>
        <v>0</v>
      </c>
      <c r="AA102" s="5"/>
      <c r="AB102" s="43"/>
      <c r="AC102" s="56"/>
      <c r="AD102" s="4" t="s">
        <v>11</v>
      </c>
      <c r="AE102" s="43"/>
      <c r="AF102" s="56"/>
      <c r="AG102" s="4" t="s">
        <v>11</v>
      </c>
      <c r="AH102" s="43"/>
      <c r="AI102" s="46">
        <f>SUM(Z102,AC102,AF102)</f>
        <v>0</v>
      </c>
      <c r="AJ102" s="4" t="s">
        <v>11</v>
      </c>
      <c r="AK102" s="43"/>
      <c r="AM102" s="43"/>
      <c r="AN102" s="46">
        <f>AI102-Q102</f>
        <v>0</v>
      </c>
      <c r="AO102" s="4" t="s">
        <v>11</v>
      </c>
      <c r="AP102" s="43"/>
    </row>
    <row r="103" spans="1:42" ht="5.25" customHeight="1" thickBot="1" thickTop="1">
      <c r="A103" s="88"/>
      <c r="B103" s="50"/>
      <c r="C103" s="43"/>
      <c r="D103" s="71"/>
      <c r="E103" s="54"/>
      <c r="F103" s="43"/>
      <c r="G103" s="43"/>
      <c r="H103" s="43"/>
      <c r="I103" s="5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U103" s="43"/>
      <c r="V103" s="71"/>
      <c r="W103" s="54"/>
      <c r="X103" s="43"/>
      <c r="Y103" s="43"/>
      <c r="Z103" s="43"/>
      <c r="AA103" s="5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M103" s="43"/>
      <c r="AN103" s="43"/>
      <c r="AO103" s="43"/>
      <c r="AP103" s="43"/>
    </row>
    <row r="104" spans="1:42" ht="19.5" customHeight="1" thickBot="1" thickTop="1">
      <c r="A104" s="88"/>
      <c r="B104" s="50"/>
      <c r="C104" s="43"/>
      <c r="D104" s="71"/>
      <c r="E104" s="54"/>
      <c r="F104" s="57" t="s">
        <v>6</v>
      </c>
      <c r="G104" s="43"/>
      <c r="H104" s="12">
        <f>VLOOKUP($H$88,'基本ﾃｰﾌﾞﾙ'!$D$9:$P$25,9,FALSE)+VLOOKUP($H$90,'基本ﾃｰﾌﾞﾙ'!$T$9:$AA$18,4,FALSE)</f>
        <v>0</v>
      </c>
      <c r="I104" s="5"/>
      <c r="J104" s="43"/>
      <c r="K104" s="56"/>
      <c r="L104" s="4" t="s">
        <v>11</v>
      </c>
      <c r="M104" s="43"/>
      <c r="N104" s="56"/>
      <c r="O104" s="4" t="s">
        <v>11</v>
      </c>
      <c r="P104" s="43"/>
      <c r="Q104" s="46">
        <f>SUM(H104,K104,N104)</f>
        <v>0</v>
      </c>
      <c r="R104" s="4" t="s">
        <v>11</v>
      </c>
      <c r="S104" s="43"/>
      <c r="U104" s="43"/>
      <c r="V104" s="71"/>
      <c r="W104" s="54"/>
      <c r="X104" s="57" t="s">
        <v>6</v>
      </c>
      <c r="Y104" s="43"/>
      <c r="Z104" s="12">
        <f>VLOOKUP($Z$88,'基本ﾃｰﾌﾞﾙ'!$D$9:$P$25,9,FALSE)+VLOOKUP($Z$90,'基本ﾃｰﾌﾞﾙ'!$T$9:$AA$18,4,FALSE)</f>
        <v>0</v>
      </c>
      <c r="AA104" s="5"/>
      <c r="AB104" s="43"/>
      <c r="AC104" s="56"/>
      <c r="AD104" s="4" t="s">
        <v>11</v>
      </c>
      <c r="AE104" s="43"/>
      <c r="AF104" s="56"/>
      <c r="AG104" s="4" t="s">
        <v>11</v>
      </c>
      <c r="AH104" s="43"/>
      <c r="AI104" s="46">
        <f>SUM(Z104,AC104,AF104)</f>
        <v>0</v>
      </c>
      <c r="AJ104" s="4" t="s">
        <v>11</v>
      </c>
      <c r="AK104" s="43"/>
      <c r="AM104" s="43"/>
      <c r="AN104" s="46">
        <f>AI104-Q104</f>
        <v>0</v>
      </c>
      <c r="AO104" s="4" t="s">
        <v>11</v>
      </c>
      <c r="AP104" s="43"/>
    </row>
    <row r="105" spans="1:42" ht="5.25" customHeight="1" thickBot="1" thickTop="1">
      <c r="A105" s="88"/>
      <c r="B105" s="50"/>
      <c r="C105" s="43"/>
      <c r="D105" s="71"/>
      <c r="E105" s="54"/>
      <c r="F105" s="43"/>
      <c r="G105" s="43"/>
      <c r="H105" s="43"/>
      <c r="I105" s="5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U105" s="43"/>
      <c r="V105" s="71"/>
      <c r="W105" s="54"/>
      <c r="X105" s="43"/>
      <c r="Y105" s="43"/>
      <c r="Z105" s="43"/>
      <c r="AA105" s="5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M105" s="43"/>
      <c r="AN105" s="43"/>
      <c r="AO105" s="43"/>
      <c r="AP105" s="43"/>
    </row>
    <row r="106" spans="1:42" ht="19.5" customHeight="1" thickBot="1" thickTop="1">
      <c r="A106" s="88"/>
      <c r="B106" s="50"/>
      <c r="C106" s="43"/>
      <c r="D106" s="71"/>
      <c r="E106" s="54"/>
      <c r="F106" s="57" t="s">
        <v>18</v>
      </c>
      <c r="G106" s="43"/>
      <c r="H106" s="12">
        <f>VLOOKUP($H$88,'基本ﾃｰﾌﾞﾙ'!$D$9:$P$25,8,FALSE)+VLOOKUP($H$90,'基本ﾃｰﾌﾞﾙ'!$T$9:$AA$18,3,FALSE)</f>
        <v>0</v>
      </c>
      <c r="I106" s="5"/>
      <c r="J106" s="43"/>
      <c r="K106" s="56"/>
      <c r="L106" s="4" t="s">
        <v>11</v>
      </c>
      <c r="M106" s="43"/>
      <c r="N106" s="56"/>
      <c r="O106" s="4" t="s">
        <v>11</v>
      </c>
      <c r="P106" s="43"/>
      <c r="Q106" s="46">
        <f>SUM(H106,K106,N106)</f>
        <v>0</v>
      </c>
      <c r="R106" s="4" t="s">
        <v>11</v>
      </c>
      <c r="S106" s="43"/>
      <c r="U106" s="43"/>
      <c r="V106" s="71"/>
      <c r="W106" s="54"/>
      <c r="X106" s="57" t="s">
        <v>18</v>
      </c>
      <c r="Y106" s="43"/>
      <c r="Z106" s="12">
        <f>VLOOKUP($Z$88,'基本ﾃｰﾌﾞﾙ'!$D$9:$P$25,8,FALSE)+VLOOKUP($Z$90,'基本ﾃｰﾌﾞﾙ'!$T$9:$AA$18,3,FALSE)</f>
        <v>0</v>
      </c>
      <c r="AA106" s="5"/>
      <c r="AB106" s="43"/>
      <c r="AC106" s="56"/>
      <c r="AD106" s="4" t="s">
        <v>11</v>
      </c>
      <c r="AE106" s="43"/>
      <c r="AF106" s="56"/>
      <c r="AG106" s="4" t="s">
        <v>11</v>
      </c>
      <c r="AH106" s="43"/>
      <c r="AI106" s="46">
        <f>SUM(Z106,AC106,AF106)</f>
        <v>0</v>
      </c>
      <c r="AJ106" s="4" t="s">
        <v>11</v>
      </c>
      <c r="AK106" s="43"/>
      <c r="AM106" s="43"/>
      <c r="AN106" s="46">
        <f>AI106-Q106</f>
        <v>0</v>
      </c>
      <c r="AO106" s="4" t="s">
        <v>11</v>
      </c>
      <c r="AP106" s="43"/>
    </row>
    <row r="107" spans="1:42" ht="5.25" customHeight="1" thickTop="1">
      <c r="A107" s="88"/>
      <c r="B107" s="50"/>
      <c r="C107" s="43"/>
      <c r="D107" s="43"/>
      <c r="E107" s="43"/>
      <c r="F107" s="43"/>
      <c r="G107" s="43"/>
      <c r="H107" s="43"/>
      <c r="I107" s="5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U107" s="43"/>
      <c r="V107" s="43"/>
      <c r="W107" s="43"/>
      <c r="X107" s="43"/>
      <c r="Y107" s="43"/>
      <c r="Z107" s="43"/>
      <c r="AA107" s="5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M107" s="43"/>
      <c r="AN107" s="43"/>
      <c r="AO107" s="43"/>
      <c r="AP107" s="43"/>
    </row>
    <row r="108" spans="1:42" ht="5.25" customHeight="1" thickBot="1">
      <c r="A108" s="88"/>
      <c r="B108" s="50"/>
      <c r="C108" s="43"/>
      <c r="D108" s="43"/>
      <c r="E108" s="43"/>
      <c r="F108" s="43"/>
      <c r="G108" s="43"/>
      <c r="H108" s="43"/>
      <c r="I108" s="5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U108" s="43"/>
      <c r="V108" s="43"/>
      <c r="W108" s="43"/>
      <c r="X108" s="43"/>
      <c r="Y108" s="43"/>
      <c r="Z108" s="43"/>
      <c r="AA108" s="5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M108" s="43"/>
      <c r="AN108" s="43"/>
      <c r="AO108" s="43"/>
      <c r="AP108" s="43"/>
    </row>
    <row r="109" spans="1:42" ht="19.5" customHeight="1" thickBot="1" thickTop="1">
      <c r="A109" s="88"/>
      <c r="B109" s="50"/>
      <c r="C109" s="43"/>
      <c r="D109" s="81" t="s">
        <v>12</v>
      </c>
      <c r="E109" s="81"/>
      <c r="F109" s="81"/>
      <c r="G109" s="43"/>
      <c r="H109" s="4"/>
      <c r="I109" s="5"/>
      <c r="J109" s="43"/>
      <c r="K109" s="56"/>
      <c r="L109" s="4" t="s">
        <v>11</v>
      </c>
      <c r="M109" s="43"/>
      <c r="N109" s="56"/>
      <c r="O109" s="4" t="s">
        <v>11</v>
      </c>
      <c r="P109" s="43"/>
      <c r="Q109" s="46">
        <f>SUM(H109,K109,N109)</f>
        <v>0</v>
      </c>
      <c r="R109" s="4" t="s">
        <v>11</v>
      </c>
      <c r="S109" s="43"/>
      <c r="U109" s="43"/>
      <c r="V109" s="81" t="s">
        <v>12</v>
      </c>
      <c r="W109" s="81"/>
      <c r="X109" s="81"/>
      <c r="Y109" s="43"/>
      <c r="Z109" s="4"/>
      <c r="AA109" s="5"/>
      <c r="AB109" s="43"/>
      <c r="AC109" s="56"/>
      <c r="AD109" s="4" t="s">
        <v>11</v>
      </c>
      <c r="AE109" s="43"/>
      <c r="AF109" s="56"/>
      <c r="AG109" s="4" t="s">
        <v>11</v>
      </c>
      <c r="AH109" s="43"/>
      <c r="AI109" s="46">
        <f>SUM(Z109,AC109,AF109)</f>
        <v>0</v>
      </c>
      <c r="AJ109" s="4" t="s">
        <v>11</v>
      </c>
      <c r="AK109" s="43"/>
      <c r="AM109" s="43"/>
      <c r="AN109" s="46">
        <f>AI109-Q109</f>
        <v>0</v>
      </c>
      <c r="AO109" s="4" t="s">
        <v>11</v>
      </c>
      <c r="AP109" s="43"/>
    </row>
    <row r="110" spans="1:42" ht="5.25" customHeight="1" thickTop="1">
      <c r="A110" s="88"/>
      <c r="B110" s="50"/>
      <c r="C110" s="43"/>
      <c r="D110" s="43"/>
      <c r="E110" s="43"/>
      <c r="F110" s="43"/>
      <c r="G110" s="43"/>
      <c r="H110" s="43"/>
      <c r="I110" s="5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U110" s="43"/>
      <c r="V110" s="43"/>
      <c r="W110" s="43"/>
      <c r="X110" s="43"/>
      <c r="Y110" s="43"/>
      <c r="Z110" s="43"/>
      <c r="AA110" s="5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M110" s="43"/>
      <c r="AN110" s="43"/>
      <c r="AO110" s="43"/>
      <c r="AP110" s="43"/>
    </row>
    <row r="111" spans="1:42" ht="5.25" customHeight="1" thickBot="1">
      <c r="A111" s="88"/>
      <c r="B111" s="50"/>
      <c r="C111" s="43"/>
      <c r="D111" s="43"/>
      <c r="E111" s="43"/>
      <c r="F111" s="43"/>
      <c r="G111" s="43"/>
      <c r="H111" s="43"/>
      <c r="I111" s="5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U111" s="43"/>
      <c r="V111" s="43"/>
      <c r="W111" s="43"/>
      <c r="X111" s="43"/>
      <c r="Y111" s="43"/>
      <c r="Z111" s="43"/>
      <c r="AA111" s="5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M111" s="43"/>
      <c r="AN111" s="43"/>
      <c r="AO111" s="43"/>
      <c r="AP111" s="43"/>
    </row>
    <row r="112" spans="1:42" ht="19.5" customHeight="1" thickBot="1" thickTop="1">
      <c r="A112" s="88"/>
      <c r="B112" s="50"/>
      <c r="C112" s="43"/>
      <c r="D112" s="76" t="s">
        <v>15</v>
      </c>
      <c r="E112" s="54"/>
      <c r="F112" s="58" t="s">
        <v>131</v>
      </c>
      <c r="G112" s="43"/>
      <c r="H112" s="12">
        <f>VLOOKUP($H$88,'基本ﾃｰﾌﾞﾙ'!$D$9:$P$25,10,FALSE)+VLOOKUP($H$90,'基本ﾃｰﾌﾞﾙ'!$T$9:$AA$18,5,FALSE)</f>
        <v>0</v>
      </c>
      <c r="I112" s="4" t="s">
        <v>134</v>
      </c>
      <c r="J112" s="43"/>
      <c r="K112" s="56"/>
      <c r="L112" s="4" t="s">
        <v>134</v>
      </c>
      <c r="M112" s="43"/>
      <c r="N112" s="56"/>
      <c r="O112" s="4" t="s">
        <v>134</v>
      </c>
      <c r="P112" s="43"/>
      <c r="Q112" s="46">
        <f>SUM(H112,K112,N112)</f>
        <v>0</v>
      </c>
      <c r="R112" s="4" t="s">
        <v>134</v>
      </c>
      <c r="S112" s="43"/>
      <c r="U112" s="43"/>
      <c r="V112" s="76" t="s">
        <v>15</v>
      </c>
      <c r="W112" s="54"/>
      <c r="X112" s="58" t="s">
        <v>131</v>
      </c>
      <c r="Y112" s="43"/>
      <c r="Z112" s="12">
        <f>VLOOKUP($Z$88,'基本ﾃｰﾌﾞﾙ'!$D$9:$P$25,10,FALSE)+VLOOKUP($Z$90,'基本ﾃｰﾌﾞﾙ'!$T$9:$AA$18,5,FALSE)</f>
        <v>0</v>
      </c>
      <c r="AA112" s="4" t="s">
        <v>134</v>
      </c>
      <c r="AB112" s="43"/>
      <c r="AC112" s="56"/>
      <c r="AD112" s="4" t="s">
        <v>134</v>
      </c>
      <c r="AE112" s="43"/>
      <c r="AF112" s="56"/>
      <c r="AG112" s="4" t="s">
        <v>134</v>
      </c>
      <c r="AH112" s="43"/>
      <c r="AI112" s="46">
        <f>SUM(Z112,AC112,AF112)</f>
        <v>0</v>
      </c>
      <c r="AJ112" s="4" t="s">
        <v>134</v>
      </c>
      <c r="AK112" s="43"/>
      <c r="AM112" s="43"/>
      <c r="AN112" s="46">
        <f>AI112-Q112</f>
        <v>0</v>
      </c>
      <c r="AO112" s="4" t="s">
        <v>134</v>
      </c>
      <c r="AP112" s="43"/>
    </row>
    <row r="113" spans="1:42" ht="5.25" customHeight="1" thickBot="1" thickTop="1">
      <c r="A113" s="88"/>
      <c r="B113" s="50"/>
      <c r="C113" s="43"/>
      <c r="D113" s="77"/>
      <c r="E113" s="54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U113" s="43"/>
      <c r="V113" s="77"/>
      <c r="W113" s="54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M113" s="43"/>
      <c r="AN113" s="43"/>
      <c r="AO113" s="43"/>
      <c r="AP113" s="43"/>
    </row>
    <row r="114" spans="1:42" ht="19.5" customHeight="1" thickBot="1" thickTop="1">
      <c r="A114" s="88"/>
      <c r="B114" s="50"/>
      <c r="C114" s="43"/>
      <c r="D114" s="77"/>
      <c r="E114" s="54"/>
      <c r="F114" s="58" t="s">
        <v>132</v>
      </c>
      <c r="G114" s="43"/>
      <c r="H114" s="12">
        <f>VLOOKUP($H$88,'基本ﾃｰﾌﾞﾙ'!$D$9:$P$25,11,FALSE)+VLOOKUP($H$90,'基本ﾃｰﾌﾞﾙ'!$T$9:$AA$18,6,FALSE)</f>
        <v>0</v>
      </c>
      <c r="I114" s="4" t="s">
        <v>134</v>
      </c>
      <c r="J114" s="43"/>
      <c r="K114" s="56"/>
      <c r="L114" s="4" t="s">
        <v>134</v>
      </c>
      <c r="M114" s="43"/>
      <c r="N114" s="56"/>
      <c r="O114" s="4" t="s">
        <v>134</v>
      </c>
      <c r="P114" s="43"/>
      <c r="Q114" s="46">
        <f>SUM(H114,K114,N114)</f>
        <v>0</v>
      </c>
      <c r="R114" s="4" t="s">
        <v>134</v>
      </c>
      <c r="S114" s="43"/>
      <c r="U114" s="43"/>
      <c r="V114" s="77"/>
      <c r="W114" s="54"/>
      <c r="X114" s="58" t="s">
        <v>132</v>
      </c>
      <c r="Y114" s="43"/>
      <c r="Z114" s="12">
        <f>VLOOKUP($Z$88,'基本ﾃｰﾌﾞﾙ'!$D$9:$P$25,11,FALSE)+VLOOKUP($Z$90,'基本ﾃｰﾌﾞﾙ'!$T$9:$AA$18,6,FALSE)</f>
        <v>0</v>
      </c>
      <c r="AA114" s="4" t="s">
        <v>134</v>
      </c>
      <c r="AB114" s="43"/>
      <c r="AC114" s="56"/>
      <c r="AD114" s="4" t="s">
        <v>134</v>
      </c>
      <c r="AE114" s="43"/>
      <c r="AF114" s="56"/>
      <c r="AG114" s="4" t="s">
        <v>134</v>
      </c>
      <c r="AH114" s="43"/>
      <c r="AI114" s="46">
        <f>SUM(Z114,AC114,AF114)</f>
        <v>0</v>
      </c>
      <c r="AJ114" s="4" t="s">
        <v>134</v>
      </c>
      <c r="AK114" s="43"/>
      <c r="AM114" s="43"/>
      <c r="AN114" s="46">
        <f>AI114-Q114</f>
        <v>0</v>
      </c>
      <c r="AO114" s="4" t="s">
        <v>134</v>
      </c>
      <c r="AP114" s="43"/>
    </row>
    <row r="115" spans="1:42" ht="5.25" customHeight="1" thickBot="1" thickTop="1">
      <c r="A115" s="88"/>
      <c r="B115" s="50"/>
      <c r="C115" s="43"/>
      <c r="D115" s="77"/>
      <c r="E115" s="54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U115" s="43"/>
      <c r="V115" s="77"/>
      <c r="W115" s="54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M115" s="43"/>
      <c r="AN115" s="43"/>
      <c r="AO115" s="43"/>
      <c r="AP115" s="43"/>
    </row>
    <row r="116" spans="1:42" ht="19.5" customHeight="1" thickBot="1" thickTop="1">
      <c r="A116" s="88"/>
      <c r="B116" s="50"/>
      <c r="C116" s="43"/>
      <c r="D116" s="77"/>
      <c r="E116" s="54"/>
      <c r="F116" s="58" t="s">
        <v>133</v>
      </c>
      <c r="G116" s="43"/>
      <c r="H116" s="12">
        <f>VLOOKUP($H$88,'基本ﾃｰﾌﾞﾙ'!$D$9:$P$25,12,FALSE)+VLOOKUP($H$90,'基本ﾃｰﾌﾞﾙ'!$T$9:$AA$18,7,FALSE)</f>
        <v>0</v>
      </c>
      <c r="I116" s="4" t="s">
        <v>134</v>
      </c>
      <c r="J116" s="43"/>
      <c r="K116" s="56"/>
      <c r="L116" s="4" t="s">
        <v>134</v>
      </c>
      <c r="M116" s="43"/>
      <c r="N116" s="56"/>
      <c r="O116" s="4" t="s">
        <v>134</v>
      </c>
      <c r="P116" s="43"/>
      <c r="Q116" s="46">
        <f>SUM(H116,K116,N116)</f>
        <v>0</v>
      </c>
      <c r="R116" s="4" t="s">
        <v>134</v>
      </c>
      <c r="S116" s="43"/>
      <c r="U116" s="43"/>
      <c r="V116" s="77"/>
      <c r="W116" s="54"/>
      <c r="X116" s="58" t="s">
        <v>133</v>
      </c>
      <c r="Y116" s="43"/>
      <c r="Z116" s="12">
        <f>VLOOKUP($Z$88,'基本ﾃｰﾌﾞﾙ'!$D$9:$P$25,12,FALSE)+VLOOKUP($Z$90,'基本ﾃｰﾌﾞﾙ'!$T$9:$AA$18,7,FALSE)</f>
        <v>0</v>
      </c>
      <c r="AA116" s="4" t="s">
        <v>134</v>
      </c>
      <c r="AB116" s="43"/>
      <c r="AC116" s="56"/>
      <c r="AD116" s="4" t="s">
        <v>134</v>
      </c>
      <c r="AE116" s="43"/>
      <c r="AF116" s="56"/>
      <c r="AG116" s="4" t="s">
        <v>134</v>
      </c>
      <c r="AH116" s="43"/>
      <c r="AI116" s="46">
        <f>SUM(Z116,AC116,AF116)</f>
        <v>0</v>
      </c>
      <c r="AJ116" s="4" t="s">
        <v>134</v>
      </c>
      <c r="AK116" s="43"/>
      <c r="AM116" s="43"/>
      <c r="AN116" s="46">
        <f>AI116-Q116</f>
        <v>0</v>
      </c>
      <c r="AO116" s="4" t="s">
        <v>134</v>
      </c>
      <c r="AP116" s="43"/>
    </row>
    <row r="117" spans="1:42" ht="5.25" customHeight="1" thickBot="1" thickTop="1">
      <c r="A117" s="88"/>
      <c r="B117" s="50"/>
      <c r="C117" s="43"/>
      <c r="D117" s="77"/>
      <c r="E117" s="54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U117" s="43"/>
      <c r="V117" s="77"/>
      <c r="W117" s="54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M117" s="43"/>
      <c r="AN117" s="43"/>
      <c r="AO117" s="43"/>
      <c r="AP117" s="43"/>
    </row>
    <row r="118" spans="1:42" ht="19.5" customHeight="1" thickBot="1" thickTop="1">
      <c r="A118" s="88"/>
      <c r="B118" s="50"/>
      <c r="C118" s="43"/>
      <c r="D118" s="77"/>
      <c r="E118" s="54"/>
      <c r="F118" s="68" t="s">
        <v>141</v>
      </c>
      <c r="G118" s="43"/>
      <c r="H118" s="12">
        <f>VLOOKUP($H$88,'基本ﾃｰﾌﾞﾙ'!$D$9:$P$25,13,FALSE)+VLOOKUP($H$90,'基本ﾃｰﾌﾞﾙ'!$T$9:$AA$18,8,FALSE)</f>
        <v>0</v>
      </c>
      <c r="I118" s="4" t="s">
        <v>134</v>
      </c>
      <c r="J118" s="43"/>
      <c r="K118" s="56"/>
      <c r="L118" s="4" t="s">
        <v>134</v>
      </c>
      <c r="M118" s="43"/>
      <c r="N118" s="56"/>
      <c r="O118" s="4" t="s">
        <v>134</v>
      </c>
      <c r="P118" s="43"/>
      <c r="Q118" s="46">
        <f>SUM(H118,K118,N118)</f>
        <v>0</v>
      </c>
      <c r="R118" s="4" t="s">
        <v>134</v>
      </c>
      <c r="S118" s="43"/>
      <c r="U118" s="43"/>
      <c r="V118" s="77"/>
      <c r="W118" s="54"/>
      <c r="X118" s="68" t="s">
        <v>141</v>
      </c>
      <c r="Y118" s="43"/>
      <c r="Z118" s="12">
        <f>VLOOKUP($Z$88,'基本ﾃｰﾌﾞﾙ'!$D$9:$P$25,13,FALSE)+VLOOKUP($Z$90,'基本ﾃｰﾌﾞﾙ'!$T$9:$AA$18,8,FALSE)</f>
        <v>0</v>
      </c>
      <c r="AA118" s="4" t="s">
        <v>134</v>
      </c>
      <c r="AB118" s="43"/>
      <c r="AC118" s="56"/>
      <c r="AD118" s="4" t="s">
        <v>134</v>
      </c>
      <c r="AE118" s="43"/>
      <c r="AF118" s="56"/>
      <c r="AG118" s="4" t="s">
        <v>134</v>
      </c>
      <c r="AH118" s="43"/>
      <c r="AI118" s="46">
        <f>SUM(Z118,AC118,AF118)</f>
        <v>0</v>
      </c>
      <c r="AJ118" s="4" t="s">
        <v>134</v>
      </c>
      <c r="AK118" s="43"/>
      <c r="AM118" s="43"/>
      <c r="AN118" s="46">
        <f>AI118-Q118</f>
        <v>0</v>
      </c>
      <c r="AO118" s="4" t="s">
        <v>134</v>
      </c>
      <c r="AP118" s="43"/>
    </row>
    <row r="119" spans="1:42" ht="5.25" customHeight="1" thickTop="1">
      <c r="A119" s="88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M119" s="43"/>
      <c r="AN119" s="43"/>
      <c r="AO119" s="43"/>
      <c r="AP119" s="43"/>
    </row>
    <row r="120" ht="15" customHeight="1"/>
    <row r="121" spans="1:42" ht="5.25" customHeight="1" thickBot="1">
      <c r="A121" s="88" t="s">
        <v>36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M121" s="43"/>
      <c r="AN121" s="43"/>
      <c r="AO121" s="43"/>
      <c r="AP121" s="43"/>
    </row>
    <row r="122" spans="1:42" ht="19.5" customHeight="1" thickBot="1" thickTop="1">
      <c r="A122" s="88"/>
      <c r="C122" s="43"/>
      <c r="D122" s="43"/>
      <c r="E122" s="43"/>
      <c r="F122" s="43"/>
      <c r="G122" s="51" t="s">
        <v>29</v>
      </c>
      <c r="H122" s="63"/>
      <c r="I122" s="4" t="s">
        <v>30</v>
      </c>
      <c r="J122" s="43"/>
      <c r="K122" s="52"/>
      <c r="L122" s="4" t="s">
        <v>30</v>
      </c>
      <c r="M122" s="43"/>
      <c r="N122" s="52"/>
      <c r="O122" s="4" t="s">
        <v>30</v>
      </c>
      <c r="P122" s="43"/>
      <c r="Q122" s="43"/>
      <c r="R122" s="43"/>
      <c r="S122" s="43"/>
      <c r="U122" s="43"/>
      <c r="V122" s="43"/>
      <c r="W122" s="43"/>
      <c r="X122" s="43"/>
      <c r="Y122" s="51" t="s">
        <v>29</v>
      </c>
      <c r="Z122" s="63"/>
      <c r="AA122" s="4" t="s">
        <v>30</v>
      </c>
      <c r="AB122" s="43"/>
      <c r="AC122" s="52"/>
      <c r="AD122" s="4" t="s">
        <v>30</v>
      </c>
      <c r="AE122" s="43"/>
      <c r="AF122" s="52"/>
      <c r="AG122" s="4" t="s">
        <v>30</v>
      </c>
      <c r="AH122" s="43"/>
      <c r="AI122" s="43"/>
      <c r="AJ122" s="43"/>
      <c r="AK122" s="43"/>
      <c r="AM122" s="43"/>
      <c r="AN122" s="43"/>
      <c r="AO122" s="43"/>
      <c r="AP122" s="43"/>
    </row>
    <row r="123" spans="1:42" ht="5.25" customHeight="1" thickBot="1" thickTop="1">
      <c r="A123" s="88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M123" s="43"/>
      <c r="AN123" s="43"/>
      <c r="AO123" s="43"/>
      <c r="AP123" s="43"/>
    </row>
    <row r="124" spans="1:42" ht="19.5" customHeight="1" thickBot="1" thickTop="1">
      <c r="A124" s="88"/>
      <c r="B124" s="50"/>
      <c r="C124" s="43"/>
      <c r="D124" s="43"/>
      <c r="E124" s="43"/>
      <c r="F124" s="43"/>
      <c r="G124" s="51" t="s">
        <v>2</v>
      </c>
      <c r="H124" s="63"/>
      <c r="I124" s="4" t="s">
        <v>4</v>
      </c>
      <c r="J124" s="78" t="s">
        <v>174</v>
      </c>
      <c r="K124" s="78"/>
      <c r="L124" s="78"/>
      <c r="M124" s="78"/>
      <c r="N124" s="78"/>
      <c r="O124" s="78"/>
      <c r="P124" s="78"/>
      <c r="Q124" s="78"/>
      <c r="R124" s="53"/>
      <c r="S124" s="43"/>
      <c r="U124" s="43"/>
      <c r="V124" s="43"/>
      <c r="W124" s="43"/>
      <c r="X124" s="43"/>
      <c r="Y124" s="51" t="s">
        <v>2</v>
      </c>
      <c r="Z124" s="63"/>
      <c r="AA124" s="4" t="s">
        <v>4</v>
      </c>
      <c r="AB124" s="78" t="s">
        <v>174</v>
      </c>
      <c r="AC124" s="78"/>
      <c r="AD124" s="78"/>
      <c r="AE124" s="78"/>
      <c r="AF124" s="78"/>
      <c r="AG124" s="78"/>
      <c r="AH124" s="78"/>
      <c r="AI124" s="78"/>
      <c r="AJ124" s="53"/>
      <c r="AK124" s="43"/>
      <c r="AM124" s="53"/>
      <c r="AN124" s="53"/>
      <c r="AO124" s="53"/>
      <c r="AP124" s="43"/>
    </row>
    <row r="125" spans="1:42" ht="5.25" customHeight="1" thickBot="1" thickTop="1">
      <c r="A125" s="8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M125" s="43"/>
      <c r="AN125" s="43"/>
      <c r="AO125" s="43"/>
      <c r="AP125" s="43"/>
    </row>
    <row r="126" spans="1:42" ht="19.5" customHeight="1" thickBot="1" thickTop="1">
      <c r="A126" s="88"/>
      <c r="B126" s="50"/>
      <c r="C126" s="43"/>
      <c r="D126" s="43"/>
      <c r="E126" s="43"/>
      <c r="F126" s="43"/>
      <c r="G126" s="51" t="s">
        <v>130</v>
      </c>
      <c r="H126" s="63"/>
      <c r="I126" s="4" t="s">
        <v>172</v>
      </c>
      <c r="J126" s="43"/>
      <c r="K126" s="53"/>
      <c r="L126" s="53"/>
      <c r="M126" s="53"/>
      <c r="N126" s="53"/>
      <c r="O126" s="53"/>
      <c r="P126" s="53"/>
      <c r="Q126" s="53"/>
      <c r="R126" s="53"/>
      <c r="S126" s="43"/>
      <c r="U126" s="43"/>
      <c r="V126" s="43"/>
      <c r="W126" s="43"/>
      <c r="X126" s="43"/>
      <c r="Y126" s="51" t="s">
        <v>130</v>
      </c>
      <c r="Z126" s="63"/>
      <c r="AA126" s="4" t="s">
        <v>172</v>
      </c>
      <c r="AB126" s="43"/>
      <c r="AC126" s="53"/>
      <c r="AD126" s="53"/>
      <c r="AE126" s="53"/>
      <c r="AF126" s="53"/>
      <c r="AG126" s="53"/>
      <c r="AH126" s="53"/>
      <c r="AI126" s="53"/>
      <c r="AJ126" s="53"/>
      <c r="AK126" s="43"/>
      <c r="AM126" s="53"/>
      <c r="AN126" s="53"/>
      <c r="AO126" s="53"/>
      <c r="AP126" s="43"/>
    </row>
    <row r="127" spans="1:42" ht="5.25" customHeight="1" thickTop="1">
      <c r="A127" s="88"/>
      <c r="B127" s="50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M127" s="43"/>
      <c r="AN127" s="43"/>
      <c r="AO127" s="43"/>
      <c r="AP127" s="43"/>
    </row>
    <row r="128" spans="1:42" ht="5.25" customHeight="1" thickBot="1">
      <c r="A128" s="88"/>
      <c r="B128" s="50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M128" s="43"/>
      <c r="AN128" s="43"/>
      <c r="AO128" s="43"/>
      <c r="AP128" s="43"/>
    </row>
    <row r="129" spans="1:42" ht="19.5" customHeight="1" thickBot="1" thickTop="1">
      <c r="A129" s="88"/>
      <c r="B129" s="50"/>
      <c r="C129" s="43"/>
      <c r="D129" s="79" t="s">
        <v>13</v>
      </c>
      <c r="E129" s="54"/>
      <c r="F129" s="55" t="s">
        <v>17</v>
      </c>
      <c r="G129" s="43"/>
      <c r="H129" s="12">
        <f>VLOOKUP($H$124,'基本ﾃｰﾌﾞﾙ'!$D$31:$L$47,5,FALSE)</f>
        <v>0</v>
      </c>
      <c r="I129" s="4" t="s">
        <v>10</v>
      </c>
      <c r="J129" s="43"/>
      <c r="K129" s="56"/>
      <c r="L129" s="4" t="s">
        <v>10</v>
      </c>
      <c r="M129" s="43"/>
      <c r="N129" s="56"/>
      <c r="O129" s="4" t="s">
        <v>10</v>
      </c>
      <c r="P129" s="43"/>
      <c r="Q129" s="46">
        <f>SUM(H129,K129,N129)</f>
        <v>0</v>
      </c>
      <c r="R129" s="4" t="s">
        <v>10</v>
      </c>
      <c r="S129" s="43"/>
      <c r="U129" s="43"/>
      <c r="V129" s="79" t="s">
        <v>13</v>
      </c>
      <c r="W129" s="54"/>
      <c r="X129" s="55" t="s">
        <v>17</v>
      </c>
      <c r="Y129" s="43"/>
      <c r="Z129" s="12">
        <f>VLOOKUP($Z$124,'基本ﾃｰﾌﾞﾙ'!$D$31:$L$47,5,FALSE)</f>
        <v>0</v>
      </c>
      <c r="AA129" s="4" t="s">
        <v>10</v>
      </c>
      <c r="AB129" s="43"/>
      <c r="AC129" s="56"/>
      <c r="AD129" s="4" t="s">
        <v>10</v>
      </c>
      <c r="AE129" s="43"/>
      <c r="AF129" s="56"/>
      <c r="AG129" s="4" t="s">
        <v>10</v>
      </c>
      <c r="AH129" s="43"/>
      <c r="AI129" s="46">
        <f>SUM(Z129,AC129,AF129)</f>
        <v>0</v>
      </c>
      <c r="AJ129" s="4" t="s">
        <v>10</v>
      </c>
      <c r="AK129" s="43"/>
      <c r="AM129" s="43"/>
      <c r="AN129" s="46">
        <f>AI129-Q129</f>
        <v>0</v>
      </c>
      <c r="AO129" s="4" t="s">
        <v>10</v>
      </c>
      <c r="AP129" s="43"/>
    </row>
    <row r="130" spans="1:42" ht="5.25" customHeight="1" thickBot="1" thickTop="1">
      <c r="A130" s="88"/>
      <c r="B130" s="50"/>
      <c r="C130" s="43"/>
      <c r="D130" s="79"/>
      <c r="E130" s="54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U130" s="43"/>
      <c r="V130" s="79"/>
      <c r="W130" s="54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M130" s="43"/>
      <c r="AN130" s="43"/>
      <c r="AO130" s="43"/>
      <c r="AP130" s="43"/>
    </row>
    <row r="131" spans="1:42" ht="19.5" customHeight="1" thickBot="1" thickTop="1">
      <c r="A131" s="88"/>
      <c r="B131" s="50"/>
      <c r="C131" s="43"/>
      <c r="D131" s="79"/>
      <c r="E131" s="54"/>
      <c r="F131" s="55" t="s">
        <v>6</v>
      </c>
      <c r="G131" s="43"/>
      <c r="H131" s="12">
        <f>VLOOKUP($H$124,'基本ﾃｰﾌﾞﾙ'!$D$31:$L$47,5,FALSE)</f>
        <v>0</v>
      </c>
      <c r="I131" s="4" t="s">
        <v>10</v>
      </c>
      <c r="J131" s="43"/>
      <c r="K131" s="56"/>
      <c r="L131" s="4" t="s">
        <v>10</v>
      </c>
      <c r="M131" s="43"/>
      <c r="N131" s="56"/>
      <c r="O131" s="4" t="s">
        <v>10</v>
      </c>
      <c r="P131" s="43"/>
      <c r="Q131" s="46">
        <f>SUM(H131,K131,N131)</f>
        <v>0</v>
      </c>
      <c r="R131" s="4" t="s">
        <v>10</v>
      </c>
      <c r="S131" s="43"/>
      <c r="U131" s="43"/>
      <c r="V131" s="79"/>
      <c r="W131" s="54"/>
      <c r="X131" s="55" t="s">
        <v>6</v>
      </c>
      <c r="Y131" s="43"/>
      <c r="Z131" s="12">
        <f>VLOOKUP($Z$124,'基本ﾃｰﾌﾞﾙ'!$D$31:$L$47,5,FALSE)</f>
        <v>0</v>
      </c>
      <c r="AA131" s="4" t="s">
        <v>10</v>
      </c>
      <c r="AB131" s="43"/>
      <c r="AC131" s="56"/>
      <c r="AD131" s="4" t="s">
        <v>10</v>
      </c>
      <c r="AE131" s="43"/>
      <c r="AF131" s="56"/>
      <c r="AG131" s="4" t="s">
        <v>10</v>
      </c>
      <c r="AH131" s="43"/>
      <c r="AI131" s="46">
        <f>SUM(Z131,AC131,AF131)</f>
        <v>0</v>
      </c>
      <c r="AJ131" s="4" t="s">
        <v>10</v>
      </c>
      <c r="AK131" s="43"/>
      <c r="AM131" s="43"/>
      <c r="AN131" s="46">
        <f>AI131-Q131</f>
        <v>0</v>
      </c>
      <c r="AO131" s="4" t="s">
        <v>10</v>
      </c>
      <c r="AP131" s="43"/>
    </row>
    <row r="132" spans="1:42" ht="5.25" customHeight="1" thickBot="1" thickTop="1">
      <c r="A132" s="88"/>
      <c r="B132" s="50"/>
      <c r="C132" s="43"/>
      <c r="D132" s="79"/>
      <c r="E132" s="54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U132" s="43"/>
      <c r="V132" s="79"/>
      <c r="W132" s="54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M132" s="43"/>
      <c r="AN132" s="43"/>
      <c r="AO132" s="43"/>
      <c r="AP132" s="43"/>
    </row>
    <row r="133" spans="1:42" ht="19.5" customHeight="1" thickBot="1" thickTop="1">
      <c r="A133" s="88"/>
      <c r="B133" s="50"/>
      <c r="C133" s="43"/>
      <c r="D133" s="79"/>
      <c r="E133" s="54"/>
      <c r="F133" s="55" t="s">
        <v>7</v>
      </c>
      <c r="G133" s="43"/>
      <c r="H133" s="12">
        <f>VLOOKUP($H$124,'基本ﾃｰﾌﾞﾙ'!$D$31:$L$47,3,FALSE)</f>
        <v>0</v>
      </c>
      <c r="I133" s="4" t="s">
        <v>10</v>
      </c>
      <c r="J133" s="43"/>
      <c r="K133" s="56"/>
      <c r="L133" s="4" t="s">
        <v>10</v>
      </c>
      <c r="M133" s="43"/>
      <c r="N133" s="56"/>
      <c r="O133" s="4" t="s">
        <v>10</v>
      </c>
      <c r="P133" s="43"/>
      <c r="Q133" s="46">
        <f>SUM(H133,K133,N133)</f>
        <v>0</v>
      </c>
      <c r="R133" s="4" t="s">
        <v>10</v>
      </c>
      <c r="S133" s="43"/>
      <c r="U133" s="43"/>
      <c r="V133" s="79"/>
      <c r="W133" s="54"/>
      <c r="X133" s="55" t="s">
        <v>7</v>
      </c>
      <c r="Y133" s="43"/>
      <c r="Z133" s="12">
        <f>VLOOKUP($Z$124,'基本ﾃｰﾌﾞﾙ'!$D$31:$L$47,3,FALSE)</f>
        <v>0</v>
      </c>
      <c r="AA133" s="4" t="s">
        <v>10</v>
      </c>
      <c r="AB133" s="43"/>
      <c r="AC133" s="56"/>
      <c r="AD133" s="4" t="s">
        <v>10</v>
      </c>
      <c r="AE133" s="43"/>
      <c r="AF133" s="56"/>
      <c r="AG133" s="4" t="s">
        <v>10</v>
      </c>
      <c r="AH133" s="43"/>
      <c r="AI133" s="46">
        <f>SUM(Z133,AC133,AF133)</f>
        <v>0</v>
      </c>
      <c r="AJ133" s="4" t="s">
        <v>10</v>
      </c>
      <c r="AK133" s="43"/>
      <c r="AM133" s="43"/>
      <c r="AN133" s="46">
        <f>AI133-Q133</f>
        <v>0</v>
      </c>
      <c r="AO133" s="4" t="s">
        <v>10</v>
      </c>
      <c r="AP133" s="43"/>
    </row>
    <row r="134" spans="1:42" ht="5.25" customHeight="1" thickBot="1" thickTop="1">
      <c r="A134" s="88"/>
      <c r="B134" s="50"/>
      <c r="C134" s="43"/>
      <c r="D134" s="79"/>
      <c r="E134" s="54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U134" s="43"/>
      <c r="V134" s="79"/>
      <c r="W134" s="54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M134" s="43"/>
      <c r="AN134" s="43"/>
      <c r="AO134" s="43"/>
      <c r="AP134" s="43"/>
    </row>
    <row r="135" spans="1:42" ht="19.5" customHeight="1" thickBot="1" thickTop="1">
      <c r="A135" s="88"/>
      <c r="B135" s="50"/>
      <c r="C135" s="43"/>
      <c r="D135" s="79"/>
      <c r="E135" s="54"/>
      <c r="F135" s="55" t="s">
        <v>8</v>
      </c>
      <c r="G135" s="43"/>
      <c r="H135" s="12">
        <f>VLOOKUP($H$124,'基本ﾃｰﾌﾞﾙ'!$D$31:$L$47,4,FALSE)</f>
        <v>0</v>
      </c>
      <c r="I135" s="4" t="s">
        <v>10</v>
      </c>
      <c r="J135" s="43"/>
      <c r="K135" s="56"/>
      <c r="L135" s="4" t="s">
        <v>10</v>
      </c>
      <c r="M135" s="43"/>
      <c r="N135" s="56"/>
      <c r="O135" s="4" t="s">
        <v>10</v>
      </c>
      <c r="P135" s="43"/>
      <c r="Q135" s="46">
        <f>SUM(H135,K135,N135)</f>
        <v>0</v>
      </c>
      <c r="R135" s="4" t="s">
        <v>10</v>
      </c>
      <c r="S135" s="43"/>
      <c r="U135" s="43"/>
      <c r="V135" s="79"/>
      <c r="W135" s="54"/>
      <c r="X135" s="55" t="s">
        <v>8</v>
      </c>
      <c r="Y135" s="43"/>
      <c r="Z135" s="12">
        <f>VLOOKUP($Z$124,'基本ﾃｰﾌﾞﾙ'!$D$31:$L$47,4,FALSE)</f>
        <v>0</v>
      </c>
      <c r="AA135" s="4" t="s">
        <v>10</v>
      </c>
      <c r="AB135" s="43"/>
      <c r="AC135" s="56"/>
      <c r="AD135" s="4" t="s">
        <v>10</v>
      </c>
      <c r="AE135" s="43"/>
      <c r="AF135" s="56"/>
      <c r="AG135" s="4" t="s">
        <v>10</v>
      </c>
      <c r="AH135" s="43"/>
      <c r="AI135" s="46">
        <f>SUM(Z135,AC135,AF135)</f>
        <v>0</v>
      </c>
      <c r="AJ135" s="4" t="s">
        <v>10</v>
      </c>
      <c r="AK135" s="43"/>
      <c r="AM135" s="43"/>
      <c r="AN135" s="46">
        <f>AI135-Q135</f>
        <v>0</v>
      </c>
      <c r="AO135" s="4" t="s">
        <v>10</v>
      </c>
      <c r="AP135" s="43"/>
    </row>
    <row r="136" spans="1:42" ht="5.25" customHeight="1" thickTop="1">
      <c r="A136" s="88"/>
      <c r="B136" s="50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M136" s="43"/>
      <c r="AN136" s="43"/>
      <c r="AO136" s="43"/>
      <c r="AP136" s="43"/>
    </row>
    <row r="137" spans="1:42" ht="5.25" customHeight="1" thickBot="1">
      <c r="A137" s="88"/>
      <c r="B137" s="50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M137" s="43"/>
      <c r="AN137" s="43"/>
      <c r="AO137" s="43"/>
      <c r="AP137" s="43"/>
    </row>
    <row r="138" spans="1:42" ht="19.5" customHeight="1" thickBot="1" thickTop="1">
      <c r="A138" s="88"/>
      <c r="B138" s="50"/>
      <c r="C138" s="43"/>
      <c r="D138" s="71" t="s">
        <v>14</v>
      </c>
      <c r="E138" s="54"/>
      <c r="F138" s="57" t="s">
        <v>17</v>
      </c>
      <c r="G138" s="43"/>
      <c r="H138" s="12">
        <f>VLOOKUP($H$124,'基本ﾃｰﾌﾞﾙ'!$D$31:$P$47,9,FALSE)+VLOOKUP($H$126,'基本ﾃｰﾌﾞﾙ'!$T$31:$AA$40,4,FALSE)</f>
        <v>0</v>
      </c>
      <c r="I138" s="4" t="s">
        <v>11</v>
      </c>
      <c r="J138" s="43"/>
      <c r="K138" s="56"/>
      <c r="L138" s="4" t="s">
        <v>11</v>
      </c>
      <c r="M138" s="43"/>
      <c r="N138" s="56"/>
      <c r="O138" s="4" t="s">
        <v>11</v>
      </c>
      <c r="P138" s="43"/>
      <c r="Q138" s="46">
        <f>SUM(H138,K138,N138)</f>
        <v>0</v>
      </c>
      <c r="R138" s="4" t="s">
        <v>11</v>
      </c>
      <c r="S138" s="43"/>
      <c r="U138" s="43"/>
      <c r="V138" s="71" t="s">
        <v>14</v>
      </c>
      <c r="W138" s="54"/>
      <c r="X138" s="57" t="s">
        <v>17</v>
      </c>
      <c r="Y138" s="43"/>
      <c r="Z138" s="12">
        <f>VLOOKUP($Z$124,'基本ﾃｰﾌﾞﾙ'!$D$31:$P$47,9,FALSE)+VLOOKUP($Z$126,'基本ﾃｰﾌﾞﾙ'!$T$31:$AA$40,4,FALSE)</f>
        <v>0</v>
      </c>
      <c r="AA138" s="4" t="s">
        <v>11</v>
      </c>
      <c r="AB138" s="43"/>
      <c r="AC138" s="56"/>
      <c r="AD138" s="4" t="s">
        <v>11</v>
      </c>
      <c r="AE138" s="43"/>
      <c r="AF138" s="56"/>
      <c r="AG138" s="4" t="s">
        <v>11</v>
      </c>
      <c r="AH138" s="43"/>
      <c r="AI138" s="46">
        <f>SUM(Z138,AC138,AF138)</f>
        <v>0</v>
      </c>
      <c r="AJ138" s="4" t="s">
        <v>11</v>
      </c>
      <c r="AK138" s="43"/>
      <c r="AM138" s="43"/>
      <c r="AN138" s="46">
        <f>AI138-Q138</f>
        <v>0</v>
      </c>
      <c r="AO138" s="4" t="s">
        <v>11</v>
      </c>
      <c r="AP138" s="43"/>
    </row>
    <row r="139" spans="1:42" ht="5.25" customHeight="1" thickBot="1" thickTop="1">
      <c r="A139" s="88"/>
      <c r="B139" s="50"/>
      <c r="C139" s="43"/>
      <c r="D139" s="71"/>
      <c r="E139" s="54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U139" s="43"/>
      <c r="V139" s="71"/>
      <c r="W139" s="54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M139" s="43"/>
      <c r="AN139" s="43"/>
      <c r="AO139" s="43"/>
      <c r="AP139" s="43"/>
    </row>
    <row r="140" spans="1:42" ht="19.5" customHeight="1" thickBot="1" thickTop="1">
      <c r="A140" s="88"/>
      <c r="B140" s="50"/>
      <c r="C140" s="43"/>
      <c r="D140" s="71"/>
      <c r="E140" s="54"/>
      <c r="F140" s="57" t="s">
        <v>6</v>
      </c>
      <c r="G140" s="43"/>
      <c r="H140" s="12">
        <f>VLOOKUP($H$124,'基本ﾃｰﾌﾞﾙ'!$D$31:$P$47,9,FALSE)+VLOOKUP($H$126,'基本ﾃｰﾌﾞﾙ'!$T$31:$AA$40,4,FALSE)</f>
        <v>0</v>
      </c>
      <c r="I140" s="4" t="s">
        <v>11</v>
      </c>
      <c r="J140" s="43"/>
      <c r="K140" s="56"/>
      <c r="L140" s="4" t="s">
        <v>11</v>
      </c>
      <c r="M140" s="43"/>
      <c r="N140" s="56"/>
      <c r="O140" s="4" t="s">
        <v>11</v>
      </c>
      <c r="P140" s="43"/>
      <c r="Q140" s="46">
        <f>SUM(H140,K140,N140)</f>
        <v>0</v>
      </c>
      <c r="R140" s="4" t="s">
        <v>11</v>
      </c>
      <c r="S140" s="43"/>
      <c r="U140" s="43"/>
      <c r="V140" s="71"/>
      <c r="W140" s="54"/>
      <c r="X140" s="57" t="s">
        <v>6</v>
      </c>
      <c r="Y140" s="43"/>
      <c r="Z140" s="12">
        <f>VLOOKUP($Z$124,'基本ﾃｰﾌﾞﾙ'!$D$31:$P$47,9,FALSE)+VLOOKUP($Z$126,'基本ﾃｰﾌﾞﾙ'!$T$31:$AA$40,4,FALSE)</f>
        <v>0</v>
      </c>
      <c r="AA140" s="4" t="s">
        <v>11</v>
      </c>
      <c r="AB140" s="43"/>
      <c r="AC140" s="56"/>
      <c r="AD140" s="4" t="s">
        <v>11</v>
      </c>
      <c r="AE140" s="43"/>
      <c r="AF140" s="56"/>
      <c r="AG140" s="4" t="s">
        <v>11</v>
      </c>
      <c r="AH140" s="43"/>
      <c r="AI140" s="46">
        <f>SUM(Z140,AC140,AF140)</f>
        <v>0</v>
      </c>
      <c r="AJ140" s="4" t="s">
        <v>11</v>
      </c>
      <c r="AK140" s="43"/>
      <c r="AM140" s="43"/>
      <c r="AN140" s="46">
        <f>AI140-Q140</f>
        <v>0</v>
      </c>
      <c r="AO140" s="4" t="s">
        <v>11</v>
      </c>
      <c r="AP140" s="43"/>
    </row>
    <row r="141" spans="1:42" ht="5.25" customHeight="1" thickBot="1" thickTop="1">
      <c r="A141" s="88"/>
      <c r="B141" s="50"/>
      <c r="C141" s="43"/>
      <c r="D141" s="71"/>
      <c r="E141" s="54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U141" s="43"/>
      <c r="V141" s="71"/>
      <c r="W141" s="54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M141" s="43"/>
      <c r="AN141" s="43"/>
      <c r="AO141" s="43"/>
      <c r="AP141" s="43"/>
    </row>
    <row r="142" spans="1:42" ht="19.5" customHeight="1" thickBot="1" thickTop="1">
      <c r="A142" s="88"/>
      <c r="B142" s="50"/>
      <c r="C142" s="43"/>
      <c r="D142" s="71"/>
      <c r="E142" s="54"/>
      <c r="F142" s="57" t="s">
        <v>18</v>
      </c>
      <c r="G142" s="43"/>
      <c r="H142" s="12">
        <f>VLOOKUP($H$124,'基本ﾃｰﾌﾞﾙ'!$D$31:$P$47,8,FALSE)+VLOOKUP($H$126,'基本ﾃｰﾌﾞﾙ'!$T$31:$AA$40,3,FALSE)</f>
        <v>0</v>
      </c>
      <c r="I142" s="4" t="s">
        <v>11</v>
      </c>
      <c r="J142" s="43"/>
      <c r="K142" s="56"/>
      <c r="L142" s="4" t="s">
        <v>11</v>
      </c>
      <c r="M142" s="43"/>
      <c r="N142" s="56"/>
      <c r="O142" s="4" t="s">
        <v>11</v>
      </c>
      <c r="P142" s="43"/>
      <c r="Q142" s="46">
        <f>SUM(H142,K142,N142)</f>
        <v>0</v>
      </c>
      <c r="R142" s="4" t="s">
        <v>11</v>
      </c>
      <c r="S142" s="43"/>
      <c r="U142" s="43"/>
      <c r="V142" s="71"/>
      <c r="W142" s="54"/>
      <c r="X142" s="57" t="s">
        <v>18</v>
      </c>
      <c r="Y142" s="43"/>
      <c r="Z142" s="12">
        <f>VLOOKUP($Z$124,'基本ﾃｰﾌﾞﾙ'!$D$31:$P$47,8,FALSE)+VLOOKUP($Z$126,'基本ﾃｰﾌﾞﾙ'!$T$31:$AA$40,3,FALSE)</f>
        <v>0</v>
      </c>
      <c r="AA142" s="4" t="s">
        <v>11</v>
      </c>
      <c r="AB142" s="43"/>
      <c r="AC142" s="56"/>
      <c r="AD142" s="4" t="s">
        <v>11</v>
      </c>
      <c r="AE142" s="43"/>
      <c r="AF142" s="56"/>
      <c r="AG142" s="4" t="s">
        <v>11</v>
      </c>
      <c r="AH142" s="43"/>
      <c r="AI142" s="46">
        <f>SUM(Z142,AC142,AF142)</f>
        <v>0</v>
      </c>
      <c r="AJ142" s="4" t="s">
        <v>11</v>
      </c>
      <c r="AK142" s="43"/>
      <c r="AM142" s="43"/>
      <c r="AN142" s="46">
        <f>AI142-Q142</f>
        <v>0</v>
      </c>
      <c r="AO142" s="4" t="s">
        <v>11</v>
      </c>
      <c r="AP142" s="43"/>
    </row>
    <row r="143" spans="1:42" ht="5.25" customHeight="1" thickTop="1">
      <c r="A143" s="88"/>
      <c r="B143" s="50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M143" s="43"/>
      <c r="AN143" s="43"/>
      <c r="AO143" s="43"/>
      <c r="AP143" s="43"/>
    </row>
    <row r="144" spans="1:42" ht="5.25" customHeight="1" thickBot="1">
      <c r="A144" s="88"/>
      <c r="B144" s="50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M144" s="43"/>
      <c r="AN144" s="43"/>
      <c r="AO144" s="43"/>
      <c r="AP144" s="43"/>
    </row>
    <row r="145" spans="1:42" ht="19.5" customHeight="1" thickBot="1" thickTop="1">
      <c r="A145" s="88"/>
      <c r="B145" s="50"/>
      <c r="C145" s="43"/>
      <c r="D145" s="81" t="s">
        <v>12</v>
      </c>
      <c r="E145" s="81"/>
      <c r="F145" s="81"/>
      <c r="G145" s="43"/>
      <c r="H145" s="4"/>
      <c r="I145" s="4"/>
      <c r="J145" s="43"/>
      <c r="K145" s="56"/>
      <c r="L145" s="4" t="s">
        <v>11</v>
      </c>
      <c r="M145" s="43"/>
      <c r="N145" s="56"/>
      <c r="O145" s="4" t="s">
        <v>11</v>
      </c>
      <c r="P145" s="43"/>
      <c r="Q145" s="46">
        <f>SUM(H145,K145,N145)</f>
        <v>0</v>
      </c>
      <c r="R145" s="4" t="s">
        <v>11</v>
      </c>
      <c r="S145" s="43"/>
      <c r="U145" s="43"/>
      <c r="V145" s="81" t="s">
        <v>12</v>
      </c>
      <c r="W145" s="81"/>
      <c r="X145" s="81"/>
      <c r="Y145" s="43"/>
      <c r="Z145" s="4"/>
      <c r="AA145" s="4"/>
      <c r="AB145" s="43"/>
      <c r="AC145" s="56"/>
      <c r="AD145" s="4" t="s">
        <v>11</v>
      </c>
      <c r="AE145" s="43"/>
      <c r="AF145" s="56"/>
      <c r="AG145" s="4" t="s">
        <v>11</v>
      </c>
      <c r="AH145" s="43"/>
      <c r="AI145" s="46">
        <f>SUM(Z145,AC145,AF145)</f>
        <v>0</v>
      </c>
      <c r="AJ145" s="4" t="s">
        <v>11</v>
      </c>
      <c r="AK145" s="43"/>
      <c r="AM145" s="43"/>
      <c r="AN145" s="46">
        <f>AI145-Q145</f>
        <v>0</v>
      </c>
      <c r="AO145" s="4" t="s">
        <v>11</v>
      </c>
      <c r="AP145" s="43"/>
    </row>
    <row r="146" spans="1:42" ht="5.25" customHeight="1" thickTop="1">
      <c r="A146" s="88"/>
      <c r="B146" s="50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M146" s="43"/>
      <c r="AN146" s="43"/>
      <c r="AO146" s="43"/>
      <c r="AP146" s="43"/>
    </row>
    <row r="147" spans="1:42" ht="5.25" customHeight="1" thickBot="1">
      <c r="A147" s="88"/>
      <c r="B147" s="50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M147" s="43"/>
      <c r="AN147" s="43"/>
      <c r="AO147" s="43"/>
      <c r="AP147" s="43"/>
    </row>
    <row r="148" spans="1:42" ht="19.5" customHeight="1" thickBot="1" thickTop="1">
      <c r="A148" s="88"/>
      <c r="B148" s="50"/>
      <c r="C148" s="43"/>
      <c r="D148" s="76" t="s">
        <v>15</v>
      </c>
      <c r="E148" s="54"/>
      <c r="F148" s="58" t="s">
        <v>131</v>
      </c>
      <c r="G148" s="43"/>
      <c r="H148" s="12">
        <f>VLOOKUP($H$124,'基本ﾃｰﾌﾞﾙ'!$D$31:$P$47,10,FALSE)+VLOOKUP($H$126,'基本ﾃｰﾌﾞﾙ'!$T$31:$AA$40,5,FALSE)</f>
        <v>0</v>
      </c>
      <c r="I148" s="4" t="s">
        <v>134</v>
      </c>
      <c r="J148" s="43"/>
      <c r="K148" s="56"/>
      <c r="L148" s="4" t="s">
        <v>134</v>
      </c>
      <c r="M148" s="43"/>
      <c r="N148" s="56"/>
      <c r="O148" s="4" t="s">
        <v>134</v>
      </c>
      <c r="P148" s="43"/>
      <c r="Q148" s="46">
        <f>SUM(H148,K148,N148)</f>
        <v>0</v>
      </c>
      <c r="R148" s="4" t="s">
        <v>134</v>
      </c>
      <c r="S148" s="43"/>
      <c r="U148" s="43"/>
      <c r="V148" s="76" t="s">
        <v>15</v>
      </c>
      <c r="W148" s="54"/>
      <c r="X148" s="58" t="s">
        <v>131</v>
      </c>
      <c r="Y148" s="43"/>
      <c r="Z148" s="12">
        <f>VLOOKUP($Z$124,'基本ﾃｰﾌﾞﾙ'!$D$31:$P$47,10,FALSE)+VLOOKUP($Z$126,'基本ﾃｰﾌﾞﾙ'!$T$31:$AA$40,5,FALSE)</f>
        <v>0</v>
      </c>
      <c r="AA148" s="4" t="s">
        <v>134</v>
      </c>
      <c r="AB148" s="43"/>
      <c r="AC148" s="56"/>
      <c r="AD148" s="4" t="s">
        <v>134</v>
      </c>
      <c r="AE148" s="43"/>
      <c r="AF148" s="56"/>
      <c r="AG148" s="4" t="s">
        <v>134</v>
      </c>
      <c r="AH148" s="43"/>
      <c r="AI148" s="46">
        <f>SUM(Z148,AC148,AF148)</f>
        <v>0</v>
      </c>
      <c r="AJ148" s="4" t="s">
        <v>134</v>
      </c>
      <c r="AK148" s="43"/>
      <c r="AM148" s="43"/>
      <c r="AN148" s="46">
        <f>AI148-Q148</f>
        <v>0</v>
      </c>
      <c r="AO148" s="4" t="s">
        <v>134</v>
      </c>
      <c r="AP148" s="43"/>
    </row>
    <row r="149" spans="1:42" ht="5.25" customHeight="1" thickBot="1" thickTop="1">
      <c r="A149" s="88"/>
      <c r="B149" s="50"/>
      <c r="C149" s="43"/>
      <c r="D149" s="77"/>
      <c r="E149" s="54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U149" s="43"/>
      <c r="V149" s="77"/>
      <c r="W149" s="54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M149" s="43"/>
      <c r="AN149" s="43"/>
      <c r="AO149" s="43"/>
      <c r="AP149" s="43"/>
    </row>
    <row r="150" spans="1:42" ht="19.5" customHeight="1" thickBot="1" thickTop="1">
      <c r="A150" s="88"/>
      <c r="B150" s="50"/>
      <c r="C150" s="43"/>
      <c r="D150" s="77"/>
      <c r="E150" s="54"/>
      <c r="F150" s="58" t="s">
        <v>132</v>
      </c>
      <c r="G150" s="43"/>
      <c r="H150" s="12">
        <f>VLOOKUP($H$124,'基本ﾃｰﾌﾞﾙ'!$D$31:$P$47,11,FALSE)+VLOOKUP($H$126,'基本ﾃｰﾌﾞﾙ'!$T$31:$AA$40,6,FALSE)</f>
        <v>0</v>
      </c>
      <c r="I150" s="4" t="s">
        <v>134</v>
      </c>
      <c r="J150" s="43"/>
      <c r="K150" s="56"/>
      <c r="L150" s="4" t="s">
        <v>134</v>
      </c>
      <c r="M150" s="43"/>
      <c r="N150" s="56"/>
      <c r="O150" s="4" t="s">
        <v>134</v>
      </c>
      <c r="P150" s="43"/>
      <c r="Q150" s="46">
        <f>SUM(H150,K150,N150)</f>
        <v>0</v>
      </c>
      <c r="R150" s="4" t="s">
        <v>134</v>
      </c>
      <c r="S150" s="43"/>
      <c r="U150" s="43"/>
      <c r="V150" s="77"/>
      <c r="W150" s="54"/>
      <c r="X150" s="58" t="s">
        <v>132</v>
      </c>
      <c r="Y150" s="43"/>
      <c r="Z150" s="12">
        <f>VLOOKUP($Z$124,'基本ﾃｰﾌﾞﾙ'!$D$31:$P$47,11,FALSE)+VLOOKUP($Z$126,'基本ﾃｰﾌﾞﾙ'!$T$31:$AA$40,6,FALSE)</f>
        <v>0</v>
      </c>
      <c r="AA150" s="4" t="s">
        <v>134</v>
      </c>
      <c r="AB150" s="43"/>
      <c r="AC150" s="56"/>
      <c r="AD150" s="4" t="s">
        <v>134</v>
      </c>
      <c r="AE150" s="43"/>
      <c r="AF150" s="56"/>
      <c r="AG150" s="4" t="s">
        <v>134</v>
      </c>
      <c r="AH150" s="43"/>
      <c r="AI150" s="46">
        <f>SUM(Z150,AC150,AF150)</f>
        <v>0</v>
      </c>
      <c r="AJ150" s="4" t="s">
        <v>134</v>
      </c>
      <c r="AK150" s="43"/>
      <c r="AM150" s="43"/>
      <c r="AN150" s="46">
        <f>AI150-Q150</f>
        <v>0</v>
      </c>
      <c r="AO150" s="4" t="s">
        <v>134</v>
      </c>
      <c r="AP150" s="43"/>
    </row>
    <row r="151" spans="1:42" ht="5.25" customHeight="1" thickBot="1" thickTop="1">
      <c r="A151" s="88"/>
      <c r="B151" s="50"/>
      <c r="C151" s="43"/>
      <c r="D151" s="77"/>
      <c r="E151" s="54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U151" s="43"/>
      <c r="V151" s="77"/>
      <c r="W151" s="54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M151" s="43"/>
      <c r="AN151" s="43"/>
      <c r="AO151" s="43"/>
      <c r="AP151" s="43"/>
    </row>
    <row r="152" spans="1:42" ht="19.5" customHeight="1" thickBot="1" thickTop="1">
      <c r="A152" s="88"/>
      <c r="B152" s="50"/>
      <c r="C152" s="43"/>
      <c r="D152" s="77"/>
      <c r="E152" s="54"/>
      <c r="F152" s="58" t="s">
        <v>133</v>
      </c>
      <c r="G152" s="43"/>
      <c r="H152" s="12">
        <f>VLOOKUP($H$124,'基本ﾃｰﾌﾞﾙ'!$D$31:$P$47,12,FALSE)+VLOOKUP($H$126,'基本ﾃｰﾌﾞﾙ'!$T$31:$AA$40,7,FALSE)</f>
        <v>0</v>
      </c>
      <c r="I152" s="4" t="s">
        <v>134</v>
      </c>
      <c r="J152" s="43"/>
      <c r="K152" s="56"/>
      <c r="L152" s="4" t="s">
        <v>134</v>
      </c>
      <c r="M152" s="43"/>
      <c r="N152" s="56"/>
      <c r="O152" s="4" t="s">
        <v>134</v>
      </c>
      <c r="P152" s="43"/>
      <c r="Q152" s="46">
        <f>SUM(H152,K152,N152)</f>
        <v>0</v>
      </c>
      <c r="R152" s="4" t="s">
        <v>134</v>
      </c>
      <c r="S152" s="43"/>
      <c r="U152" s="43"/>
      <c r="V152" s="77"/>
      <c r="W152" s="54"/>
      <c r="X152" s="58" t="s">
        <v>133</v>
      </c>
      <c r="Y152" s="43"/>
      <c r="Z152" s="12">
        <f>VLOOKUP($Z$124,'基本ﾃｰﾌﾞﾙ'!$D$31:$P$47,12,FALSE)+VLOOKUP($Z$126,'基本ﾃｰﾌﾞﾙ'!$T$31:$AA$40,7,FALSE)</f>
        <v>0</v>
      </c>
      <c r="AA152" s="4" t="s">
        <v>134</v>
      </c>
      <c r="AB152" s="43"/>
      <c r="AC152" s="56"/>
      <c r="AD152" s="4" t="s">
        <v>134</v>
      </c>
      <c r="AE152" s="43"/>
      <c r="AF152" s="56"/>
      <c r="AG152" s="4" t="s">
        <v>134</v>
      </c>
      <c r="AH152" s="43"/>
      <c r="AI152" s="46">
        <f>SUM(Z152,AC152,AF152)</f>
        <v>0</v>
      </c>
      <c r="AJ152" s="4" t="s">
        <v>134</v>
      </c>
      <c r="AK152" s="43"/>
      <c r="AM152" s="43"/>
      <c r="AN152" s="46">
        <f>AI152-Q152</f>
        <v>0</v>
      </c>
      <c r="AO152" s="4" t="s">
        <v>134</v>
      </c>
      <c r="AP152" s="43"/>
    </row>
    <row r="153" spans="1:42" ht="5.25" customHeight="1" thickBot="1" thickTop="1">
      <c r="A153" s="88"/>
      <c r="B153" s="50"/>
      <c r="C153" s="43"/>
      <c r="D153" s="77"/>
      <c r="E153" s="54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U153" s="43"/>
      <c r="V153" s="77"/>
      <c r="W153" s="54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M153" s="43"/>
      <c r="AN153" s="43"/>
      <c r="AO153" s="43"/>
      <c r="AP153" s="43"/>
    </row>
    <row r="154" spans="1:42" ht="19.5" customHeight="1" thickBot="1" thickTop="1">
      <c r="A154" s="88"/>
      <c r="B154" s="50"/>
      <c r="C154" s="43"/>
      <c r="D154" s="77"/>
      <c r="E154" s="54"/>
      <c r="F154" s="68" t="s">
        <v>141</v>
      </c>
      <c r="G154" s="43"/>
      <c r="H154" s="12">
        <f>VLOOKUP($H$124,'基本ﾃｰﾌﾞﾙ'!$D$31:$P$47,13,FALSE)+VLOOKUP($H$126,'基本ﾃｰﾌﾞﾙ'!$T$31:$AA$40,8,FALSE)</f>
        <v>0</v>
      </c>
      <c r="I154" s="4" t="s">
        <v>134</v>
      </c>
      <c r="J154" s="43"/>
      <c r="K154" s="56"/>
      <c r="L154" s="4" t="s">
        <v>134</v>
      </c>
      <c r="M154" s="43"/>
      <c r="N154" s="56"/>
      <c r="O154" s="4" t="s">
        <v>134</v>
      </c>
      <c r="P154" s="43"/>
      <c r="Q154" s="46">
        <f>SUM(H154,K154,N154)</f>
        <v>0</v>
      </c>
      <c r="R154" s="4" t="s">
        <v>134</v>
      </c>
      <c r="S154" s="43"/>
      <c r="U154" s="43"/>
      <c r="V154" s="77"/>
      <c r="W154" s="54"/>
      <c r="X154" s="68" t="s">
        <v>141</v>
      </c>
      <c r="Y154" s="43"/>
      <c r="Z154" s="12">
        <f>VLOOKUP($Z$124,'基本ﾃｰﾌﾞﾙ'!$D$31:$P$47,13,FALSE)+VLOOKUP($Z$126,'基本ﾃｰﾌﾞﾙ'!$T$31:$AA$40,8,FALSE)</f>
        <v>0</v>
      </c>
      <c r="AA154" s="4" t="s">
        <v>134</v>
      </c>
      <c r="AB154" s="43"/>
      <c r="AC154" s="56"/>
      <c r="AD154" s="4" t="s">
        <v>134</v>
      </c>
      <c r="AE154" s="43"/>
      <c r="AF154" s="56"/>
      <c r="AG154" s="4" t="s">
        <v>134</v>
      </c>
      <c r="AH154" s="43"/>
      <c r="AI154" s="46">
        <f>SUM(Z154,AC154,AF154)</f>
        <v>0</v>
      </c>
      <c r="AJ154" s="4" t="s">
        <v>134</v>
      </c>
      <c r="AK154" s="43"/>
      <c r="AM154" s="43"/>
      <c r="AN154" s="46">
        <f>AI154-Q154</f>
        <v>0</v>
      </c>
      <c r="AO154" s="4" t="s">
        <v>134</v>
      </c>
      <c r="AP154" s="43"/>
    </row>
    <row r="155" spans="1:42" ht="5.25" customHeight="1" thickTop="1">
      <c r="A155" s="88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M155" s="43"/>
      <c r="AN155" s="43"/>
      <c r="AO155" s="43"/>
      <c r="AP155" s="43"/>
    </row>
  </sheetData>
  <sheetProtection/>
  <mergeCells count="69">
    <mergeCell ref="AB124:AI124"/>
    <mergeCell ref="AD1:AH1"/>
    <mergeCell ref="V39:X39"/>
    <mergeCell ref="V23:V29"/>
    <mergeCell ref="V21:V22"/>
    <mergeCell ref="B1:N1"/>
    <mergeCell ref="T1:X1"/>
    <mergeCell ref="AA1:AC1"/>
    <mergeCell ref="J88:Q88"/>
    <mergeCell ref="AB88:AI88"/>
    <mergeCell ref="AO1:AQ1"/>
    <mergeCell ref="AN5:AO5"/>
    <mergeCell ref="AM3:AP3"/>
    <mergeCell ref="Z5:AA5"/>
    <mergeCell ref="V145:X145"/>
    <mergeCell ref="V93:V99"/>
    <mergeCell ref="V66:V70"/>
    <mergeCell ref="V73:X73"/>
    <mergeCell ref="V12:X12"/>
    <mergeCell ref="V32:V36"/>
    <mergeCell ref="A121:A155"/>
    <mergeCell ref="D109:F109"/>
    <mergeCell ref="D145:F145"/>
    <mergeCell ref="D138:D142"/>
    <mergeCell ref="D129:D135"/>
    <mergeCell ref="D102:D106"/>
    <mergeCell ref="A51:A83"/>
    <mergeCell ref="D57:D63"/>
    <mergeCell ref="D66:D70"/>
    <mergeCell ref="D73:F73"/>
    <mergeCell ref="A85:A119"/>
    <mergeCell ref="J52:Q52"/>
    <mergeCell ref="D76:D82"/>
    <mergeCell ref="D21:D22"/>
    <mergeCell ref="D12:F12"/>
    <mergeCell ref="D42:D48"/>
    <mergeCell ref="J124:Q124"/>
    <mergeCell ref="D148:D154"/>
    <mergeCell ref="D112:D118"/>
    <mergeCell ref="AF5:AG5"/>
    <mergeCell ref="U3:AK3"/>
    <mergeCell ref="V10:X10"/>
    <mergeCell ref="A15:A49"/>
    <mergeCell ref="H5:I5"/>
    <mergeCell ref="K5:L5"/>
    <mergeCell ref="D23:D29"/>
    <mergeCell ref="D32:D36"/>
    <mergeCell ref="D39:F39"/>
    <mergeCell ref="D10:F10"/>
    <mergeCell ref="V112:V118"/>
    <mergeCell ref="D93:D99"/>
    <mergeCell ref="V109:X109"/>
    <mergeCell ref="V129:V135"/>
    <mergeCell ref="AR3:AR5"/>
    <mergeCell ref="C3:S3"/>
    <mergeCell ref="D8:F8"/>
    <mergeCell ref="N5:O5"/>
    <mergeCell ref="Q5:R5"/>
    <mergeCell ref="AR6:AR10"/>
    <mergeCell ref="V138:V142"/>
    <mergeCell ref="V102:V106"/>
    <mergeCell ref="AI5:AJ5"/>
    <mergeCell ref="AC5:AD5"/>
    <mergeCell ref="V148:V154"/>
    <mergeCell ref="AB52:AI52"/>
    <mergeCell ref="V42:V48"/>
    <mergeCell ref="V57:V63"/>
    <mergeCell ref="V8:X8"/>
    <mergeCell ref="V76:V82"/>
  </mergeCells>
  <dataValidations count="8">
    <dataValidation type="list" operator="equal" allowBlank="1" showInputMessage="1" showErrorMessage="1" prompt="～50歳&#10; 　15口まで&#10;～55歳&#10;   12口まで&#10;～60歳&#10;   10口まで&#10;61歳～&#10;   6口まで" imeMode="halfAlpha" sqref="Z16">
      <formula1>"0,0.5,1,2,3,4,5,6,7,8,9,10,11,12,13,14,15"</formula1>
    </dataValidation>
    <dataValidation type="list" allowBlank="1" showInputMessage="1" showErrorMessage="1" prompt="Ｓコースの場合は 0" sqref="Z20 H20">
      <formula1>"0,A,B,E,C,D,F"</formula1>
    </dataValidation>
    <dataValidation type="list" allowBlank="1" showInputMessage="1" showErrorMessage="1" sqref="AI1">
      <formula1>"15～35歳,36～40歳,41～45歳,46～50歳,51～55歳,56～60歳,61～65歳"</formula1>
    </dataValidation>
    <dataValidation allowBlank="1" showInputMessage="1" showErrorMessage="1" prompt="入力は AI１ のセルに" sqref="AJ1:AM1"/>
    <dataValidation type="list" operator="equal" allowBlank="1" showInputMessage="1" showErrorMessage="1" prompt="全員同じ加入内容と仮定" imeMode="halfAlpha" sqref="Z122 H122 H86 Z86 K86 N86 AC86 AF86 K122 N122 AC122 AF122">
      <formula1>"0,1,2,3,4,5,6"</formula1>
    </dataValidation>
    <dataValidation type="list" operator="equal" allowBlank="1" showInputMessage="1" showErrorMessage="1" prompt="～50歳&#10; 　15口まで&#10;～55歳&#10;   12口まで&#10;～60歳&#10;   10口まで&#10;61歳～&#10;   6口まで&#10;" imeMode="halfAlpha" sqref="H16 H52 Z52">
      <formula1>"0,0.5,1,2,3,4,5,6,7,8,9,10,11,12,13,14,15"</formula1>
    </dataValidation>
    <dataValidation type="list" operator="equal" allowBlank="1" showInputMessage="1" showErrorMessage="1" prompt="～60歳&#10;   8口まで&#10;61歳～&#10;   6口まで" imeMode="halfAlpha" sqref="H18 Z18 Z54 Z90 Z126 H126 H90 H54">
      <formula1>"0,1,2,3,4,5,6,7,8"</formula1>
    </dataValidation>
    <dataValidation type="list" operator="equal" allowBlank="1" showErrorMessage="1" prompt="～50歳&#10; 　15口まで&#10;～55歳&#10;   12口まで&#10;～60歳&#10;   10口まで&#10;61歳～&#10;   6口まで&#10;" imeMode="halfAlpha" sqref="H88 H124 Z124 Z88">
      <formula1>"0,0.5,1,2,3,4,5,6,7,8,9,10,11,12,13,14,15"</formula1>
    </dataValidation>
  </dataValidations>
  <printOptions/>
  <pageMargins left="0.5118110236220472" right="0.2362204724409449" top="0.7874015748031497" bottom="0.2362204724409449" header="0.7874015748031497" footer="0.2362204724409449"/>
  <pageSetup horizontalDpi="600" verticalDpi="600" orientation="landscape" paperSize="9" scale="67" r:id="rId1"/>
  <rowBreaks count="3" manualBreakCount="3">
    <brk id="49" max="255" man="1"/>
    <brk id="83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47"/>
  <sheetViews>
    <sheetView showGridLines="0" zoomScalePageLayoutView="0" workbookViewId="0" topLeftCell="A1">
      <selection activeCell="A1" sqref="A1:IV16384"/>
    </sheetView>
  </sheetViews>
  <sheetFormatPr defaultColWidth="9.00390625" defaultRowHeight="15" customHeight="1"/>
  <cols>
    <col min="1" max="3" width="1.37890625" style="1" customWidth="1"/>
    <col min="4" max="4" width="5.375" style="1" bestFit="1" customWidth="1"/>
    <col min="5" max="5" width="7.25390625" style="1" bestFit="1" customWidth="1"/>
    <col min="6" max="8" width="11.00390625" style="1" customWidth="1"/>
    <col min="9" max="10" width="6.50390625" style="1" customWidth="1"/>
    <col min="11" max="12" width="7.25390625" style="1" bestFit="1" customWidth="1"/>
    <col min="13" max="13" width="9.125" style="1" bestFit="1" customWidth="1"/>
    <col min="14" max="14" width="9.125" style="1" customWidth="1"/>
    <col min="15" max="16" width="9.125" style="1" bestFit="1" customWidth="1"/>
    <col min="17" max="17" width="9.00390625" style="1" customWidth="1"/>
    <col min="18" max="19" width="1.37890625" style="1" customWidth="1"/>
    <col min="20" max="20" width="5.375" style="1" bestFit="1" customWidth="1"/>
    <col min="21" max="23" width="7.00390625" style="1" bestFit="1" customWidth="1"/>
    <col min="24" max="24" width="9.125" style="1" bestFit="1" customWidth="1"/>
    <col min="25" max="25" width="9.125" style="1" customWidth="1"/>
    <col min="26" max="27" width="9.125" style="1" bestFit="1" customWidth="1"/>
    <col min="28" max="16384" width="9.00390625" style="1" customWidth="1"/>
  </cols>
  <sheetData>
    <row r="1" spans="1:19" ht="17.25">
      <c r="A1" s="8" t="s">
        <v>23</v>
      </c>
      <c r="B1" s="8"/>
      <c r="C1" s="8"/>
      <c r="G1" s="1" t="s">
        <v>142</v>
      </c>
      <c r="H1" s="1">
        <v>0.3667</v>
      </c>
      <c r="R1" s="8"/>
      <c r="S1" s="8"/>
    </row>
    <row r="3" spans="2:18" ht="15" customHeight="1">
      <c r="B3" s="1" t="s">
        <v>37</v>
      </c>
      <c r="R3" s="1" t="s">
        <v>129</v>
      </c>
    </row>
    <row r="4" ht="9.75" customHeight="1"/>
    <row r="5" spans="3:19" ht="15" customHeight="1">
      <c r="C5" s="1" t="s">
        <v>43</v>
      </c>
      <c r="S5" s="1" t="s">
        <v>43</v>
      </c>
    </row>
    <row r="6" ht="9.75" customHeight="1"/>
    <row r="7" spans="4:27" ht="15" customHeight="1">
      <c r="D7" s="106" t="s">
        <v>24</v>
      </c>
      <c r="E7" s="18" t="s">
        <v>41</v>
      </c>
      <c r="F7" s="106" t="s">
        <v>143</v>
      </c>
      <c r="G7" s="106"/>
      <c r="H7" s="106"/>
      <c r="I7" s="106" t="s">
        <v>52</v>
      </c>
      <c r="J7" s="106"/>
      <c r="K7" s="106" t="s">
        <v>53</v>
      </c>
      <c r="L7" s="106"/>
      <c r="M7" s="106" t="s">
        <v>128</v>
      </c>
      <c r="N7" s="106"/>
      <c r="O7" s="106"/>
      <c r="P7" s="106"/>
      <c r="T7" s="106" t="s">
        <v>24</v>
      </c>
      <c r="U7" s="18" t="s">
        <v>41</v>
      </c>
      <c r="V7" s="106" t="s">
        <v>53</v>
      </c>
      <c r="W7" s="106"/>
      <c r="X7" s="106" t="s">
        <v>128</v>
      </c>
      <c r="Y7" s="106"/>
      <c r="Z7" s="106"/>
      <c r="AA7" s="106"/>
    </row>
    <row r="8" spans="4:27" ht="15" customHeight="1">
      <c r="D8" s="106"/>
      <c r="E8" s="19" t="s">
        <v>42</v>
      </c>
      <c r="F8" s="6" t="s">
        <v>7</v>
      </c>
      <c r="G8" s="6" t="s">
        <v>8</v>
      </c>
      <c r="H8" s="6" t="s">
        <v>5</v>
      </c>
      <c r="I8" s="6" t="s">
        <v>26</v>
      </c>
      <c r="J8" s="6" t="s">
        <v>25</v>
      </c>
      <c r="K8" s="6" t="s">
        <v>9</v>
      </c>
      <c r="L8" s="6" t="s">
        <v>5</v>
      </c>
      <c r="M8" s="6" t="s">
        <v>125</v>
      </c>
      <c r="N8" s="6" t="s">
        <v>126</v>
      </c>
      <c r="O8" s="6" t="s">
        <v>127</v>
      </c>
      <c r="P8" s="6" t="s">
        <v>139</v>
      </c>
      <c r="T8" s="106"/>
      <c r="U8" s="19" t="s">
        <v>42</v>
      </c>
      <c r="V8" s="6" t="s">
        <v>9</v>
      </c>
      <c r="W8" s="6" t="s">
        <v>5</v>
      </c>
      <c r="X8" s="6" t="s">
        <v>125</v>
      </c>
      <c r="Y8" s="6" t="s">
        <v>126</v>
      </c>
      <c r="Z8" s="6" t="s">
        <v>127</v>
      </c>
      <c r="AA8" s="6" t="s">
        <v>139</v>
      </c>
    </row>
    <row r="9" spans="4:27" ht="15" customHeight="1">
      <c r="D9" s="7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T9" s="6"/>
      <c r="U9" s="66"/>
      <c r="V9" s="67"/>
      <c r="W9" s="67"/>
      <c r="X9" s="67"/>
      <c r="Y9" s="67"/>
      <c r="Z9" s="67"/>
      <c r="AA9" s="67"/>
    </row>
    <row r="10" spans="4:27" ht="15" customHeight="1">
      <c r="D10" s="7">
        <v>0.5</v>
      </c>
      <c r="E10" s="2">
        <v>450</v>
      </c>
      <c r="F10" s="2">
        <v>300</v>
      </c>
      <c r="G10" s="2">
        <v>200</v>
      </c>
      <c r="H10" s="2">
        <v>100</v>
      </c>
      <c r="I10" s="2">
        <v>50</v>
      </c>
      <c r="J10" s="2">
        <v>1</v>
      </c>
      <c r="K10" s="2">
        <v>1000</v>
      </c>
      <c r="L10" s="2">
        <v>500</v>
      </c>
      <c r="M10" s="2">
        <v>750</v>
      </c>
      <c r="N10" s="2">
        <v>1500</v>
      </c>
      <c r="O10" s="2">
        <v>3000</v>
      </c>
      <c r="P10" s="2">
        <v>6000</v>
      </c>
      <c r="T10" s="7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</row>
    <row r="11" spans="4:27" ht="15" customHeight="1">
      <c r="D11" s="7">
        <v>1</v>
      </c>
      <c r="E11" s="2">
        <v>900</v>
      </c>
      <c r="F11" s="2">
        <v>600</v>
      </c>
      <c r="G11" s="2">
        <v>400</v>
      </c>
      <c r="H11" s="2">
        <v>200</v>
      </c>
      <c r="I11" s="2">
        <v>100</v>
      </c>
      <c r="J11" s="2">
        <v>2</v>
      </c>
      <c r="K11" s="2">
        <v>2000</v>
      </c>
      <c r="L11" s="2">
        <v>1000</v>
      </c>
      <c r="M11" s="2">
        <v>1500</v>
      </c>
      <c r="N11" s="2">
        <v>3000</v>
      </c>
      <c r="O11" s="2">
        <v>6000</v>
      </c>
      <c r="P11" s="2">
        <v>12000</v>
      </c>
      <c r="T11" s="7">
        <v>1</v>
      </c>
      <c r="U11" s="2">
        <v>200</v>
      </c>
      <c r="V11" s="2">
        <v>1000</v>
      </c>
      <c r="W11" s="2">
        <v>1000</v>
      </c>
      <c r="X11" s="2">
        <v>1500</v>
      </c>
      <c r="Y11" s="2">
        <v>3000</v>
      </c>
      <c r="Z11" s="2">
        <v>6000</v>
      </c>
      <c r="AA11" s="2">
        <v>12000</v>
      </c>
    </row>
    <row r="12" spans="4:27" ht="15" customHeight="1">
      <c r="D12" s="7">
        <v>2</v>
      </c>
      <c r="E12" s="2">
        <v>1800</v>
      </c>
      <c r="F12" s="2">
        <v>1200</v>
      </c>
      <c r="G12" s="2">
        <v>800</v>
      </c>
      <c r="H12" s="2">
        <v>400</v>
      </c>
      <c r="I12" s="2">
        <v>150</v>
      </c>
      <c r="J12" s="2">
        <v>3</v>
      </c>
      <c r="K12" s="2">
        <v>4000</v>
      </c>
      <c r="L12" s="2">
        <v>2000</v>
      </c>
      <c r="M12" s="2">
        <v>3000</v>
      </c>
      <c r="N12" s="2">
        <v>6000</v>
      </c>
      <c r="O12" s="2">
        <v>12000</v>
      </c>
      <c r="P12" s="2">
        <v>24000</v>
      </c>
      <c r="T12" s="7">
        <v>2</v>
      </c>
      <c r="U12" s="2">
        <v>400</v>
      </c>
      <c r="V12" s="2">
        <v>2000</v>
      </c>
      <c r="W12" s="2">
        <v>2000</v>
      </c>
      <c r="X12" s="2">
        <v>3000</v>
      </c>
      <c r="Y12" s="2">
        <v>6000</v>
      </c>
      <c r="Z12" s="2">
        <v>12000</v>
      </c>
      <c r="AA12" s="2">
        <v>24000</v>
      </c>
    </row>
    <row r="13" spans="4:27" ht="15" customHeight="1">
      <c r="D13" s="7">
        <v>3</v>
      </c>
      <c r="E13" s="2">
        <v>2700</v>
      </c>
      <c r="F13" s="2">
        <v>1800</v>
      </c>
      <c r="G13" s="2">
        <v>1200</v>
      </c>
      <c r="H13" s="2">
        <v>600</v>
      </c>
      <c r="I13" s="2">
        <v>200</v>
      </c>
      <c r="J13" s="2">
        <v>4</v>
      </c>
      <c r="K13" s="2">
        <v>6000</v>
      </c>
      <c r="L13" s="2">
        <v>3000</v>
      </c>
      <c r="M13" s="2">
        <v>4500</v>
      </c>
      <c r="N13" s="2">
        <v>9000</v>
      </c>
      <c r="O13" s="2">
        <v>18000</v>
      </c>
      <c r="P13" s="2">
        <v>36000</v>
      </c>
      <c r="T13" s="7">
        <v>3</v>
      </c>
      <c r="U13" s="2">
        <v>600</v>
      </c>
      <c r="V13" s="2">
        <v>3000</v>
      </c>
      <c r="W13" s="2">
        <v>3000</v>
      </c>
      <c r="X13" s="2">
        <v>4500</v>
      </c>
      <c r="Y13" s="2">
        <v>9000</v>
      </c>
      <c r="Z13" s="2">
        <v>18000</v>
      </c>
      <c r="AA13" s="2">
        <v>36000</v>
      </c>
    </row>
    <row r="14" spans="4:27" ht="15" customHeight="1">
      <c r="D14" s="7">
        <v>4</v>
      </c>
      <c r="E14" s="2">
        <v>3600</v>
      </c>
      <c r="F14" s="2">
        <v>2400</v>
      </c>
      <c r="G14" s="2">
        <v>1600</v>
      </c>
      <c r="H14" s="2">
        <v>800</v>
      </c>
      <c r="I14" s="2">
        <v>250</v>
      </c>
      <c r="J14" s="2">
        <v>5</v>
      </c>
      <c r="K14" s="2">
        <v>8000</v>
      </c>
      <c r="L14" s="2">
        <v>4000</v>
      </c>
      <c r="M14" s="2">
        <v>6000</v>
      </c>
      <c r="N14" s="2">
        <v>12000</v>
      </c>
      <c r="O14" s="2">
        <v>24000</v>
      </c>
      <c r="P14" s="2">
        <v>48000</v>
      </c>
      <c r="T14" s="7">
        <v>4</v>
      </c>
      <c r="U14" s="2">
        <v>800</v>
      </c>
      <c r="V14" s="2">
        <v>4000</v>
      </c>
      <c r="W14" s="2">
        <v>4000</v>
      </c>
      <c r="X14" s="2">
        <v>6000</v>
      </c>
      <c r="Y14" s="2">
        <v>12000</v>
      </c>
      <c r="Z14" s="2">
        <v>24000</v>
      </c>
      <c r="AA14" s="2">
        <v>48000</v>
      </c>
    </row>
    <row r="15" spans="4:27" ht="15" customHeight="1">
      <c r="D15" s="7">
        <v>5</v>
      </c>
      <c r="E15" s="2">
        <v>4500</v>
      </c>
      <c r="F15" s="2">
        <v>3000</v>
      </c>
      <c r="G15" s="2">
        <v>2000</v>
      </c>
      <c r="H15" s="2">
        <v>1000</v>
      </c>
      <c r="I15" s="2">
        <v>300</v>
      </c>
      <c r="J15" s="2">
        <v>6</v>
      </c>
      <c r="K15" s="2">
        <v>10000</v>
      </c>
      <c r="L15" s="2">
        <v>5000</v>
      </c>
      <c r="M15" s="2">
        <v>7500</v>
      </c>
      <c r="N15" s="2">
        <v>15000</v>
      </c>
      <c r="O15" s="2">
        <v>30000</v>
      </c>
      <c r="P15" s="2">
        <v>60000</v>
      </c>
      <c r="T15" s="7">
        <v>5</v>
      </c>
      <c r="U15" s="2">
        <v>1000</v>
      </c>
      <c r="V15" s="2">
        <v>5000</v>
      </c>
      <c r="W15" s="2">
        <v>5000</v>
      </c>
      <c r="X15" s="2">
        <v>7500</v>
      </c>
      <c r="Y15" s="2">
        <v>15000</v>
      </c>
      <c r="Z15" s="2">
        <v>30000</v>
      </c>
      <c r="AA15" s="2">
        <v>60000</v>
      </c>
    </row>
    <row r="16" spans="4:27" ht="15" customHeight="1" thickBot="1">
      <c r="D16" s="16">
        <v>6</v>
      </c>
      <c r="E16" s="17">
        <v>5400</v>
      </c>
      <c r="F16" s="17">
        <v>3600</v>
      </c>
      <c r="G16" s="17">
        <v>2400</v>
      </c>
      <c r="H16" s="17">
        <v>1200</v>
      </c>
      <c r="I16" s="17">
        <v>350</v>
      </c>
      <c r="J16" s="17">
        <v>7</v>
      </c>
      <c r="K16" s="17">
        <v>12000</v>
      </c>
      <c r="L16" s="17">
        <v>6000</v>
      </c>
      <c r="M16" s="17">
        <v>9000</v>
      </c>
      <c r="N16" s="17">
        <v>18000</v>
      </c>
      <c r="O16" s="17">
        <v>36000</v>
      </c>
      <c r="P16" s="17">
        <v>72000</v>
      </c>
      <c r="T16" s="7">
        <v>6</v>
      </c>
      <c r="U16" s="2">
        <v>1200</v>
      </c>
      <c r="V16" s="2">
        <v>6000</v>
      </c>
      <c r="W16" s="2">
        <v>6000</v>
      </c>
      <c r="X16" s="2">
        <v>9000</v>
      </c>
      <c r="Y16" s="2">
        <v>18000</v>
      </c>
      <c r="Z16" s="2">
        <v>36000</v>
      </c>
      <c r="AA16" s="2">
        <v>72000</v>
      </c>
    </row>
    <row r="17" spans="4:27" ht="15" customHeight="1" thickTop="1">
      <c r="D17" s="14">
        <v>7</v>
      </c>
      <c r="E17" s="15">
        <v>6300</v>
      </c>
      <c r="F17" s="15">
        <v>3850</v>
      </c>
      <c r="G17" s="15">
        <v>2650</v>
      </c>
      <c r="H17" s="15">
        <v>1450</v>
      </c>
      <c r="I17" s="15">
        <v>400</v>
      </c>
      <c r="J17" s="15">
        <v>8</v>
      </c>
      <c r="K17" s="15">
        <v>13000</v>
      </c>
      <c r="L17" s="15">
        <v>7000</v>
      </c>
      <c r="M17" s="15">
        <v>10500</v>
      </c>
      <c r="N17" s="15">
        <v>21000</v>
      </c>
      <c r="O17" s="15">
        <v>42000</v>
      </c>
      <c r="P17" s="15">
        <v>84000</v>
      </c>
      <c r="T17" s="7">
        <v>7</v>
      </c>
      <c r="U17" s="2">
        <v>1400</v>
      </c>
      <c r="V17" s="2">
        <v>7000</v>
      </c>
      <c r="W17" s="2">
        <v>7000</v>
      </c>
      <c r="X17" s="2">
        <v>10500</v>
      </c>
      <c r="Y17" s="2">
        <v>21000</v>
      </c>
      <c r="Z17" s="2">
        <v>42000</v>
      </c>
      <c r="AA17" s="2">
        <v>84000</v>
      </c>
    </row>
    <row r="18" spans="4:27" ht="15" customHeight="1">
      <c r="D18" s="7">
        <v>8</v>
      </c>
      <c r="E18" s="2">
        <v>7200</v>
      </c>
      <c r="F18" s="2">
        <v>4100</v>
      </c>
      <c r="G18" s="2">
        <v>2900</v>
      </c>
      <c r="H18" s="2">
        <v>1700</v>
      </c>
      <c r="I18" s="2">
        <v>450</v>
      </c>
      <c r="J18" s="2">
        <v>9</v>
      </c>
      <c r="K18" s="2">
        <v>14000</v>
      </c>
      <c r="L18" s="2">
        <v>8000</v>
      </c>
      <c r="M18" s="2">
        <v>12000</v>
      </c>
      <c r="N18" s="2">
        <v>24000</v>
      </c>
      <c r="O18" s="2">
        <v>48000</v>
      </c>
      <c r="P18" s="2">
        <v>96000</v>
      </c>
      <c r="T18" s="7">
        <v>8</v>
      </c>
      <c r="U18" s="2">
        <v>1600</v>
      </c>
      <c r="V18" s="2">
        <v>8000</v>
      </c>
      <c r="W18" s="2">
        <v>8000</v>
      </c>
      <c r="X18" s="2">
        <v>12000</v>
      </c>
      <c r="Y18" s="2">
        <v>24000</v>
      </c>
      <c r="Z18" s="2">
        <v>48000</v>
      </c>
      <c r="AA18" s="2">
        <v>96000</v>
      </c>
    </row>
    <row r="19" spans="4:27" ht="15" customHeight="1">
      <c r="D19" s="7">
        <v>9</v>
      </c>
      <c r="E19" s="2">
        <v>8100</v>
      </c>
      <c r="F19" s="2">
        <v>4350</v>
      </c>
      <c r="G19" s="2">
        <v>3150</v>
      </c>
      <c r="H19" s="2">
        <v>1950</v>
      </c>
      <c r="I19" s="2">
        <v>500</v>
      </c>
      <c r="J19" s="2">
        <v>10</v>
      </c>
      <c r="K19" s="2">
        <v>15000</v>
      </c>
      <c r="L19" s="2">
        <v>9000</v>
      </c>
      <c r="M19" s="2">
        <v>13500</v>
      </c>
      <c r="N19" s="2">
        <v>27000</v>
      </c>
      <c r="O19" s="2">
        <v>54000</v>
      </c>
      <c r="P19" s="2">
        <v>108000</v>
      </c>
      <c r="T19"/>
      <c r="U19"/>
      <c r="V19"/>
      <c r="W19"/>
      <c r="X19"/>
      <c r="Y19"/>
      <c r="Z19"/>
      <c r="AA19"/>
    </row>
    <row r="20" spans="4:27" ht="15" customHeight="1">
      <c r="D20" s="7">
        <v>10</v>
      </c>
      <c r="E20" s="2">
        <v>9000</v>
      </c>
      <c r="F20" s="2">
        <v>4600</v>
      </c>
      <c r="G20" s="2">
        <v>3400</v>
      </c>
      <c r="H20" s="2">
        <v>2200</v>
      </c>
      <c r="I20" s="2">
        <v>550</v>
      </c>
      <c r="J20" s="2">
        <v>11</v>
      </c>
      <c r="K20" s="2">
        <v>16000</v>
      </c>
      <c r="L20" s="2">
        <v>10000</v>
      </c>
      <c r="M20" s="2">
        <v>15000</v>
      </c>
      <c r="N20" s="2">
        <v>30000</v>
      </c>
      <c r="O20" s="2">
        <v>60000</v>
      </c>
      <c r="P20" s="2">
        <v>120000</v>
      </c>
      <c r="T20"/>
      <c r="U20"/>
      <c r="V20"/>
      <c r="W20"/>
      <c r="X20"/>
      <c r="Y20"/>
      <c r="Z20"/>
      <c r="AA20"/>
    </row>
    <row r="21" spans="4:27" ht="15" customHeight="1">
      <c r="D21" s="7">
        <v>11</v>
      </c>
      <c r="E21" s="2">
        <v>9900</v>
      </c>
      <c r="F21" s="2">
        <v>4850</v>
      </c>
      <c r="G21" s="2">
        <v>3650</v>
      </c>
      <c r="H21" s="2">
        <v>2450</v>
      </c>
      <c r="I21" s="2">
        <v>600</v>
      </c>
      <c r="J21" s="2">
        <v>12</v>
      </c>
      <c r="K21" s="2">
        <v>17000</v>
      </c>
      <c r="L21" s="2">
        <v>11000</v>
      </c>
      <c r="M21" s="2">
        <v>16500</v>
      </c>
      <c r="N21" s="2">
        <v>33000</v>
      </c>
      <c r="O21" s="2">
        <v>66000</v>
      </c>
      <c r="P21" s="2">
        <v>132000</v>
      </c>
      <c r="T21"/>
      <c r="U21"/>
      <c r="V21"/>
      <c r="W21"/>
      <c r="X21"/>
      <c r="Y21"/>
      <c r="Z21"/>
      <c r="AA21"/>
    </row>
    <row r="22" spans="4:27" ht="15" customHeight="1">
      <c r="D22" s="7">
        <v>12</v>
      </c>
      <c r="E22" s="2">
        <v>10800</v>
      </c>
      <c r="F22" s="2">
        <v>5100</v>
      </c>
      <c r="G22" s="2">
        <v>3900</v>
      </c>
      <c r="H22" s="2">
        <v>2700</v>
      </c>
      <c r="I22" s="2">
        <v>650</v>
      </c>
      <c r="J22" s="2">
        <v>13</v>
      </c>
      <c r="K22" s="2">
        <v>18000</v>
      </c>
      <c r="L22" s="2">
        <v>12000</v>
      </c>
      <c r="M22" s="2">
        <v>18000</v>
      </c>
      <c r="N22" s="2">
        <v>36000</v>
      </c>
      <c r="O22" s="2">
        <v>72000</v>
      </c>
      <c r="P22" s="2">
        <v>144000</v>
      </c>
      <c r="T22"/>
      <c r="U22"/>
      <c r="V22"/>
      <c r="W22"/>
      <c r="X22"/>
      <c r="Y22"/>
      <c r="Z22"/>
      <c r="AA22"/>
    </row>
    <row r="23" spans="4:27" ht="15" customHeight="1">
      <c r="D23" s="7">
        <v>13</v>
      </c>
      <c r="E23" s="2">
        <v>11700</v>
      </c>
      <c r="F23" s="2">
        <v>5350</v>
      </c>
      <c r="G23" s="2">
        <v>4150</v>
      </c>
      <c r="H23" s="2">
        <v>2950</v>
      </c>
      <c r="I23" s="2">
        <v>700</v>
      </c>
      <c r="J23" s="2">
        <v>14</v>
      </c>
      <c r="K23" s="2">
        <v>19000</v>
      </c>
      <c r="L23" s="2">
        <v>13000</v>
      </c>
      <c r="M23" s="2">
        <v>19500</v>
      </c>
      <c r="N23" s="2">
        <v>39000</v>
      </c>
      <c r="O23" s="2">
        <v>78000</v>
      </c>
      <c r="P23" s="2">
        <v>156000</v>
      </c>
      <c r="T23"/>
      <c r="U23"/>
      <c r="V23"/>
      <c r="W23"/>
      <c r="X23"/>
      <c r="Y23"/>
      <c r="Z23"/>
      <c r="AA23"/>
    </row>
    <row r="24" spans="4:27" ht="15" customHeight="1">
      <c r="D24" s="7">
        <v>14</v>
      </c>
      <c r="E24" s="2">
        <v>12600</v>
      </c>
      <c r="F24" s="2">
        <v>5600</v>
      </c>
      <c r="G24" s="2">
        <v>4400</v>
      </c>
      <c r="H24" s="2">
        <v>3200</v>
      </c>
      <c r="I24" s="2">
        <v>750</v>
      </c>
      <c r="J24" s="2">
        <v>15</v>
      </c>
      <c r="K24" s="2">
        <v>20000</v>
      </c>
      <c r="L24" s="2">
        <v>14000</v>
      </c>
      <c r="M24" s="2">
        <v>21000</v>
      </c>
      <c r="N24" s="2">
        <v>42000</v>
      </c>
      <c r="O24" s="2">
        <v>84000</v>
      </c>
      <c r="P24" s="2">
        <v>168000</v>
      </c>
      <c r="T24"/>
      <c r="U24"/>
      <c r="V24"/>
      <c r="W24"/>
      <c r="X24"/>
      <c r="Y24"/>
      <c r="Z24"/>
      <c r="AA24"/>
    </row>
    <row r="25" spans="4:27" ht="15" customHeight="1">
      <c r="D25" s="7">
        <v>15</v>
      </c>
      <c r="E25" s="2">
        <v>13500</v>
      </c>
      <c r="F25" s="2">
        <v>5850</v>
      </c>
      <c r="G25" s="2">
        <v>4650</v>
      </c>
      <c r="H25" s="2">
        <v>3450</v>
      </c>
      <c r="I25" s="2">
        <v>800</v>
      </c>
      <c r="J25" s="2">
        <v>16</v>
      </c>
      <c r="K25" s="2">
        <v>21000</v>
      </c>
      <c r="L25" s="2">
        <v>15000</v>
      </c>
      <c r="M25" s="2">
        <v>22500</v>
      </c>
      <c r="N25" s="2">
        <v>45000</v>
      </c>
      <c r="O25" s="2">
        <v>90000</v>
      </c>
      <c r="P25" s="2">
        <v>180000</v>
      </c>
      <c r="T25"/>
      <c r="U25"/>
      <c r="V25"/>
      <c r="W25"/>
      <c r="X25"/>
      <c r="Y25"/>
      <c r="Z25"/>
      <c r="AA25"/>
    </row>
    <row r="27" spans="3:19" ht="15" customHeight="1">
      <c r="C27" s="1" t="s">
        <v>44</v>
      </c>
      <c r="S27" s="1" t="s">
        <v>44</v>
      </c>
    </row>
    <row r="28" ht="9.75" customHeight="1"/>
    <row r="29" spans="4:27" ht="15" customHeight="1">
      <c r="D29" s="106" t="s">
        <v>24</v>
      </c>
      <c r="E29" s="18" t="s">
        <v>41</v>
      </c>
      <c r="F29" s="106" t="s">
        <v>143</v>
      </c>
      <c r="G29" s="106"/>
      <c r="H29" s="106"/>
      <c r="I29" s="106" t="s">
        <v>52</v>
      </c>
      <c r="J29" s="106"/>
      <c r="K29" s="106" t="s">
        <v>53</v>
      </c>
      <c r="L29" s="106"/>
      <c r="M29" s="106" t="s">
        <v>128</v>
      </c>
      <c r="N29" s="106"/>
      <c r="O29" s="106"/>
      <c r="P29" s="106"/>
      <c r="T29" s="106" t="s">
        <v>24</v>
      </c>
      <c r="U29" s="18" t="s">
        <v>41</v>
      </c>
      <c r="V29" s="106" t="s">
        <v>53</v>
      </c>
      <c r="W29" s="106"/>
      <c r="X29" s="106" t="s">
        <v>128</v>
      </c>
      <c r="Y29" s="106"/>
      <c r="Z29" s="106"/>
      <c r="AA29" s="106"/>
    </row>
    <row r="30" spans="4:27" ht="15" customHeight="1">
      <c r="D30" s="106"/>
      <c r="E30" s="19" t="s">
        <v>42</v>
      </c>
      <c r="F30" s="6" t="s">
        <v>7</v>
      </c>
      <c r="G30" s="6" t="s">
        <v>8</v>
      </c>
      <c r="H30" s="6" t="s">
        <v>5</v>
      </c>
      <c r="I30" s="6" t="s">
        <v>26</v>
      </c>
      <c r="J30" s="6" t="s">
        <v>25</v>
      </c>
      <c r="K30" s="6" t="s">
        <v>9</v>
      </c>
      <c r="L30" s="6" t="s">
        <v>5</v>
      </c>
      <c r="M30" s="6" t="s">
        <v>125</v>
      </c>
      <c r="N30" s="6" t="s">
        <v>126</v>
      </c>
      <c r="O30" s="6" t="s">
        <v>127</v>
      </c>
      <c r="P30" s="6" t="s">
        <v>139</v>
      </c>
      <c r="T30" s="106"/>
      <c r="U30" s="19" t="s">
        <v>42</v>
      </c>
      <c r="V30" s="6" t="s">
        <v>9</v>
      </c>
      <c r="W30" s="6" t="s">
        <v>5</v>
      </c>
      <c r="X30" s="6" t="s">
        <v>125</v>
      </c>
      <c r="Y30" s="6" t="s">
        <v>126</v>
      </c>
      <c r="Z30" s="6" t="s">
        <v>126</v>
      </c>
      <c r="AA30" s="6" t="s">
        <v>127</v>
      </c>
    </row>
    <row r="31" spans="4:27" ht="15" customHeight="1">
      <c r="D31" s="7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T31" s="6"/>
      <c r="U31" s="66"/>
      <c r="V31" s="67"/>
      <c r="W31" s="67"/>
      <c r="X31" s="67"/>
      <c r="Y31" s="67"/>
      <c r="Z31" s="67"/>
      <c r="AA31" s="67"/>
    </row>
    <row r="32" spans="4:27" ht="15" customHeight="1">
      <c r="D32" s="7">
        <v>0.5</v>
      </c>
      <c r="E32" s="12">
        <v>225</v>
      </c>
      <c r="F32" s="12">
        <v>225</v>
      </c>
      <c r="G32" s="12">
        <v>150</v>
      </c>
      <c r="H32" s="12">
        <v>75</v>
      </c>
      <c r="I32" s="12">
        <v>50</v>
      </c>
      <c r="J32" s="12">
        <v>1</v>
      </c>
      <c r="K32" s="12">
        <v>1000</v>
      </c>
      <c r="L32" s="12">
        <v>500</v>
      </c>
      <c r="M32" s="2">
        <v>750</v>
      </c>
      <c r="N32" s="2">
        <v>1500</v>
      </c>
      <c r="O32" s="2">
        <v>3000</v>
      </c>
      <c r="P32" s="2">
        <v>6000</v>
      </c>
      <c r="T32" s="7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</row>
    <row r="33" spans="4:27" ht="15" customHeight="1">
      <c r="D33" s="7">
        <v>1</v>
      </c>
      <c r="E33" s="12">
        <v>450</v>
      </c>
      <c r="F33" s="12">
        <v>450</v>
      </c>
      <c r="G33" s="12">
        <v>300</v>
      </c>
      <c r="H33" s="12">
        <v>150</v>
      </c>
      <c r="I33" s="12">
        <v>100</v>
      </c>
      <c r="J33" s="12">
        <v>2</v>
      </c>
      <c r="K33" s="12">
        <v>2000</v>
      </c>
      <c r="L33" s="12">
        <v>1000</v>
      </c>
      <c r="M33" s="2">
        <v>1500</v>
      </c>
      <c r="N33" s="2">
        <v>3000</v>
      </c>
      <c r="O33" s="2">
        <v>6000</v>
      </c>
      <c r="P33" s="2">
        <v>12000</v>
      </c>
      <c r="T33" s="7">
        <v>1</v>
      </c>
      <c r="U33" s="12">
        <v>100</v>
      </c>
      <c r="V33" s="12">
        <v>1000</v>
      </c>
      <c r="W33" s="12">
        <v>1000</v>
      </c>
      <c r="X33" s="2">
        <v>1500</v>
      </c>
      <c r="Y33" s="2">
        <v>3000</v>
      </c>
      <c r="Z33" s="2">
        <v>6000</v>
      </c>
      <c r="AA33" s="2">
        <v>12000</v>
      </c>
    </row>
    <row r="34" spans="4:27" ht="15" customHeight="1">
      <c r="D34" s="7">
        <v>2</v>
      </c>
      <c r="E34" s="12">
        <v>900</v>
      </c>
      <c r="F34" s="12">
        <v>900</v>
      </c>
      <c r="G34" s="12">
        <v>600</v>
      </c>
      <c r="H34" s="12">
        <v>300</v>
      </c>
      <c r="I34" s="12">
        <v>150</v>
      </c>
      <c r="J34" s="12">
        <v>3</v>
      </c>
      <c r="K34" s="12">
        <v>4000</v>
      </c>
      <c r="L34" s="12">
        <v>2000</v>
      </c>
      <c r="M34" s="2">
        <v>3000</v>
      </c>
      <c r="N34" s="2">
        <v>6000</v>
      </c>
      <c r="O34" s="2">
        <v>12000</v>
      </c>
      <c r="P34" s="2">
        <v>24000</v>
      </c>
      <c r="T34" s="7">
        <v>2</v>
      </c>
      <c r="U34" s="12">
        <v>200</v>
      </c>
      <c r="V34" s="12">
        <v>2000</v>
      </c>
      <c r="W34" s="12">
        <v>2000</v>
      </c>
      <c r="X34" s="2">
        <v>3000</v>
      </c>
      <c r="Y34" s="2">
        <v>6000</v>
      </c>
      <c r="Z34" s="2">
        <v>12000</v>
      </c>
      <c r="AA34" s="2">
        <v>24000</v>
      </c>
    </row>
    <row r="35" spans="4:27" ht="15" customHeight="1">
      <c r="D35" s="7">
        <v>3</v>
      </c>
      <c r="E35" s="12">
        <v>1350</v>
      </c>
      <c r="F35" s="12">
        <v>1350</v>
      </c>
      <c r="G35" s="12">
        <v>900</v>
      </c>
      <c r="H35" s="12">
        <v>450</v>
      </c>
      <c r="I35" s="12">
        <v>200</v>
      </c>
      <c r="J35" s="12">
        <v>4</v>
      </c>
      <c r="K35" s="12">
        <v>6000</v>
      </c>
      <c r="L35" s="12">
        <v>3000</v>
      </c>
      <c r="M35" s="2">
        <v>4500</v>
      </c>
      <c r="N35" s="2">
        <v>9000</v>
      </c>
      <c r="O35" s="2">
        <v>18000</v>
      </c>
      <c r="P35" s="2">
        <v>36000</v>
      </c>
      <c r="T35" s="7">
        <v>3</v>
      </c>
      <c r="U35" s="12">
        <v>300</v>
      </c>
      <c r="V35" s="12">
        <v>3000</v>
      </c>
      <c r="W35" s="12">
        <v>3000</v>
      </c>
      <c r="X35" s="2">
        <v>4500</v>
      </c>
      <c r="Y35" s="2">
        <v>9000</v>
      </c>
      <c r="Z35" s="2">
        <v>18000</v>
      </c>
      <c r="AA35" s="2">
        <v>36000</v>
      </c>
    </row>
    <row r="36" spans="4:27" ht="15" customHeight="1">
      <c r="D36" s="7">
        <v>4</v>
      </c>
      <c r="E36" s="12">
        <v>1800</v>
      </c>
      <c r="F36" s="12">
        <v>1800</v>
      </c>
      <c r="G36" s="12">
        <v>1200</v>
      </c>
      <c r="H36" s="12">
        <v>600</v>
      </c>
      <c r="I36" s="12">
        <v>250</v>
      </c>
      <c r="J36" s="12">
        <v>5</v>
      </c>
      <c r="K36" s="12">
        <v>8000</v>
      </c>
      <c r="L36" s="12">
        <v>4000</v>
      </c>
      <c r="M36" s="2">
        <v>6000</v>
      </c>
      <c r="N36" s="2">
        <v>12000</v>
      </c>
      <c r="O36" s="2">
        <v>24000</v>
      </c>
      <c r="P36" s="2">
        <v>48000</v>
      </c>
      <c r="T36" s="7">
        <v>4</v>
      </c>
      <c r="U36" s="12">
        <v>400</v>
      </c>
      <c r="V36" s="12">
        <v>4000</v>
      </c>
      <c r="W36" s="12">
        <v>4000</v>
      </c>
      <c r="X36" s="2">
        <v>6000</v>
      </c>
      <c r="Y36" s="2">
        <v>12000</v>
      </c>
      <c r="Z36" s="2">
        <v>24000</v>
      </c>
      <c r="AA36" s="2">
        <v>48000</v>
      </c>
    </row>
    <row r="37" spans="4:27" ht="15" customHeight="1">
      <c r="D37" s="7">
        <v>5</v>
      </c>
      <c r="E37" s="12">
        <v>2250</v>
      </c>
      <c r="F37" s="12">
        <v>2250</v>
      </c>
      <c r="G37" s="12">
        <v>1500</v>
      </c>
      <c r="H37" s="12">
        <v>750</v>
      </c>
      <c r="I37" s="12">
        <v>300</v>
      </c>
      <c r="J37" s="12">
        <v>6</v>
      </c>
      <c r="K37" s="12">
        <v>10000</v>
      </c>
      <c r="L37" s="12">
        <v>5000</v>
      </c>
      <c r="M37" s="2">
        <v>7500</v>
      </c>
      <c r="N37" s="2">
        <v>15000</v>
      </c>
      <c r="O37" s="2">
        <v>30000</v>
      </c>
      <c r="P37" s="2">
        <v>60000</v>
      </c>
      <c r="T37" s="7">
        <v>5</v>
      </c>
      <c r="U37" s="12">
        <v>500</v>
      </c>
      <c r="V37" s="12">
        <v>5000</v>
      </c>
      <c r="W37" s="12">
        <v>5000</v>
      </c>
      <c r="X37" s="2">
        <v>7500</v>
      </c>
      <c r="Y37" s="2">
        <v>15000</v>
      </c>
      <c r="Z37" s="2">
        <v>30000</v>
      </c>
      <c r="AA37" s="2">
        <v>60000</v>
      </c>
    </row>
    <row r="38" spans="4:27" ht="15" customHeight="1" thickBot="1">
      <c r="D38" s="16">
        <v>6</v>
      </c>
      <c r="E38" s="62">
        <v>2700</v>
      </c>
      <c r="F38" s="62">
        <v>2700</v>
      </c>
      <c r="G38" s="62">
        <v>1800</v>
      </c>
      <c r="H38" s="62">
        <v>900</v>
      </c>
      <c r="I38" s="62">
        <v>350</v>
      </c>
      <c r="J38" s="62">
        <v>7</v>
      </c>
      <c r="K38" s="62">
        <v>12000</v>
      </c>
      <c r="L38" s="62">
        <v>6000</v>
      </c>
      <c r="M38" s="17">
        <v>9000</v>
      </c>
      <c r="N38" s="17">
        <v>18000</v>
      </c>
      <c r="O38" s="17">
        <v>36000</v>
      </c>
      <c r="P38" s="17">
        <v>72000</v>
      </c>
      <c r="T38" s="7">
        <v>6</v>
      </c>
      <c r="U38" s="12">
        <v>600</v>
      </c>
      <c r="V38" s="12">
        <v>6000</v>
      </c>
      <c r="W38" s="12">
        <v>6000</v>
      </c>
      <c r="X38" s="2">
        <v>9000</v>
      </c>
      <c r="Y38" s="2">
        <v>18000</v>
      </c>
      <c r="Z38" s="2">
        <v>36000</v>
      </c>
      <c r="AA38" s="2">
        <v>72000</v>
      </c>
    </row>
    <row r="39" spans="4:27" ht="15" customHeight="1" thickTop="1">
      <c r="D39" s="14">
        <v>7</v>
      </c>
      <c r="E39" s="61">
        <v>3150</v>
      </c>
      <c r="F39" s="61">
        <v>2850</v>
      </c>
      <c r="G39" s="61">
        <v>1950</v>
      </c>
      <c r="H39" s="61">
        <v>1050</v>
      </c>
      <c r="I39" s="61">
        <v>400</v>
      </c>
      <c r="J39" s="61">
        <v>8</v>
      </c>
      <c r="K39" s="61">
        <v>13000</v>
      </c>
      <c r="L39" s="61">
        <v>7000</v>
      </c>
      <c r="M39" s="15">
        <v>10500</v>
      </c>
      <c r="N39" s="15">
        <v>21000</v>
      </c>
      <c r="O39" s="15">
        <v>42000</v>
      </c>
      <c r="P39" s="15">
        <v>84000</v>
      </c>
      <c r="T39" s="7">
        <v>7</v>
      </c>
      <c r="U39" s="2">
        <v>700</v>
      </c>
      <c r="V39" s="2">
        <v>7000</v>
      </c>
      <c r="W39" s="2">
        <v>7000</v>
      </c>
      <c r="X39" s="2">
        <v>10500</v>
      </c>
      <c r="Y39" s="2">
        <v>21000</v>
      </c>
      <c r="Z39" s="2">
        <v>42000</v>
      </c>
      <c r="AA39" s="2">
        <v>84000</v>
      </c>
    </row>
    <row r="40" spans="4:27" ht="15" customHeight="1">
      <c r="D40" s="7">
        <v>8</v>
      </c>
      <c r="E40" s="12">
        <v>3600</v>
      </c>
      <c r="F40" s="12">
        <v>3000</v>
      </c>
      <c r="G40" s="12">
        <v>2100</v>
      </c>
      <c r="H40" s="12">
        <v>1200</v>
      </c>
      <c r="I40" s="12">
        <v>450</v>
      </c>
      <c r="J40" s="12">
        <v>9</v>
      </c>
      <c r="K40" s="12">
        <v>14000</v>
      </c>
      <c r="L40" s="12">
        <v>8000</v>
      </c>
      <c r="M40" s="2">
        <v>12000</v>
      </c>
      <c r="N40" s="2">
        <v>24000</v>
      </c>
      <c r="O40" s="2">
        <v>48000</v>
      </c>
      <c r="P40" s="2">
        <v>96000</v>
      </c>
      <c r="T40" s="7">
        <v>8</v>
      </c>
      <c r="U40" s="2">
        <v>800</v>
      </c>
      <c r="V40" s="2">
        <v>8000</v>
      </c>
      <c r="W40" s="2">
        <v>8000</v>
      </c>
      <c r="X40" s="2">
        <v>12000</v>
      </c>
      <c r="Y40" s="2">
        <v>24000</v>
      </c>
      <c r="Z40" s="2">
        <v>48000</v>
      </c>
      <c r="AA40" s="2">
        <v>96000</v>
      </c>
    </row>
    <row r="41" spans="4:27" ht="15" customHeight="1">
      <c r="D41" s="7">
        <v>9</v>
      </c>
      <c r="E41" s="12">
        <v>4050</v>
      </c>
      <c r="F41" s="12">
        <v>3150</v>
      </c>
      <c r="G41" s="12">
        <v>2250</v>
      </c>
      <c r="H41" s="12">
        <v>1350</v>
      </c>
      <c r="I41" s="12">
        <v>500</v>
      </c>
      <c r="J41" s="12">
        <v>10</v>
      </c>
      <c r="K41" s="12">
        <v>15000</v>
      </c>
      <c r="L41" s="12">
        <v>9000</v>
      </c>
      <c r="M41" s="2">
        <v>13500</v>
      </c>
      <c r="N41" s="2">
        <v>27000</v>
      </c>
      <c r="O41" s="2">
        <v>54000</v>
      </c>
      <c r="P41" s="2">
        <v>108000</v>
      </c>
      <c r="T41"/>
      <c r="U41"/>
      <c r="V41"/>
      <c r="W41"/>
      <c r="X41"/>
      <c r="Y41"/>
      <c r="Z41"/>
      <c r="AA41"/>
    </row>
    <row r="42" spans="4:27" ht="15" customHeight="1">
      <c r="D42" s="7">
        <v>10</v>
      </c>
      <c r="E42" s="12">
        <v>4500</v>
      </c>
      <c r="F42" s="12">
        <v>3300</v>
      </c>
      <c r="G42" s="12">
        <v>2400</v>
      </c>
      <c r="H42" s="12">
        <v>1500</v>
      </c>
      <c r="I42" s="12">
        <v>550</v>
      </c>
      <c r="J42" s="12">
        <v>11</v>
      </c>
      <c r="K42" s="12">
        <v>16000</v>
      </c>
      <c r="L42" s="12">
        <v>10000</v>
      </c>
      <c r="M42" s="2">
        <v>15000</v>
      </c>
      <c r="N42" s="2">
        <v>30000</v>
      </c>
      <c r="O42" s="2">
        <v>60000</v>
      </c>
      <c r="P42" s="2">
        <v>120000</v>
      </c>
      <c r="T42"/>
      <c r="U42"/>
      <c r="V42"/>
      <c r="W42"/>
      <c r="X42"/>
      <c r="Y42"/>
      <c r="Z42"/>
      <c r="AA42"/>
    </row>
    <row r="43" spans="4:27" ht="15" customHeight="1">
      <c r="D43" s="7">
        <v>11</v>
      </c>
      <c r="E43" s="12">
        <v>4950</v>
      </c>
      <c r="F43" s="12">
        <v>3450</v>
      </c>
      <c r="G43" s="12">
        <v>2550</v>
      </c>
      <c r="H43" s="12">
        <v>1650</v>
      </c>
      <c r="I43" s="12">
        <v>600</v>
      </c>
      <c r="J43" s="12">
        <v>12</v>
      </c>
      <c r="K43" s="12">
        <v>17000</v>
      </c>
      <c r="L43" s="12">
        <v>11000</v>
      </c>
      <c r="M43" s="2">
        <v>16500</v>
      </c>
      <c r="N43" s="2">
        <v>33000</v>
      </c>
      <c r="O43" s="2">
        <v>66000</v>
      </c>
      <c r="P43" s="2">
        <v>132000</v>
      </c>
      <c r="T43"/>
      <c r="U43"/>
      <c r="V43"/>
      <c r="W43"/>
      <c r="X43"/>
      <c r="Y43"/>
      <c r="Z43"/>
      <c r="AA43"/>
    </row>
    <row r="44" spans="4:27" ht="15" customHeight="1">
      <c r="D44" s="7">
        <v>12</v>
      </c>
      <c r="E44" s="12">
        <v>5400</v>
      </c>
      <c r="F44" s="12">
        <v>3600</v>
      </c>
      <c r="G44" s="12">
        <v>2700</v>
      </c>
      <c r="H44" s="12">
        <v>1800</v>
      </c>
      <c r="I44" s="12">
        <v>650</v>
      </c>
      <c r="J44" s="12">
        <v>13</v>
      </c>
      <c r="K44" s="12">
        <v>18000</v>
      </c>
      <c r="L44" s="12">
        <v>12000</v>
      </c>
      <c r="M44" s="2">
        <v>18000</v>
      </c>
      <c r="N44" s="2">
        <v>36000</v>
      </c>
      <c r="O44" s="2">
        <v>72000</v>
      </c>
      <c r="P44" s="2">
        <v>144000</v>
      </c>
      <c r="T44"/>
      <c r="U44"/>
      <c r="V44"/>
      <c r="W44"/>
      <c r="X44"/>
      <c r="Y44"/>
      <c r="Z44"/>
      <c r="AA44"/>
    </row>
    <row r="45" spans="4:27" ht="15" customHeight="1">
      <c r="D45" s="7">
        <v>13</v>
      </c>
      <c r="E45" s="12">
        <v>5850</v>
      </c>
      <c r="F45" s="12">
        <v>3750</v>
      </c>
      <c r="G45" s="12">
        <v>2850</v>
      </c>
      <c r="H45" s="12">
        <v>1950</v>
      </c>
      <c r="I45" s="12">
        <v>700</v>
      </c>
      <c r="J45" s="12">
        <v>14</v>
      </c>
      <c r="K45" s="12">
        <v>19000</v>
      </c>
      <c r="L45" s="12">
        <v>13000</v>
      </c>
      <c r="M45" s="2">
        <v>19500</v>
      </c>
      <c r="N45" s="2">
        <v>39000</v>
      </c>
      <c r="O45" s="2">
        <v>78000</v>
      </c>
      <c r="P45" s="2">
        <v>156000</v>
      </c>
      <c r="T45"/>
      <c r="U45"/>
      <c r="V45"/>
      <c r="W45"/>
      <c r="X45"/>
      <c r="Y45"/>
      <c r="Z45"/>
      <c r="AA45"/>
    </row>
    <row r="46" spans="4:27" ht="15" customHeight="1">
      <c r="D46" s="7">
        <v>14</v>
      </c>
      <c r="E46" s="12">
        <v>6300</v>
      </c>
      <c r="F46" s="12">
        <v>3900</v>
      </c>
      <c r="G46" s="12">
        <v>3000</v>
      </c>
      <c r="H46" s="12">
        <v>2100</v>
      </c>
      <c r="I46" s="12">
        <v>750</v>
      </c>
      <c r="J46" s="12">
        <v>15</v>
      </c>
      <c r="K46" s="12">
        <v>20000</v>
      </c>
      <c r="L46" s="12">
        <v>14000</v>
      </c>
      <c r="M46" s="2">
        <v>21000</v>
      </c>
      <c r="N46" s="2">
        <v>42000</v>
      </c>
      <c r="O46" s="2">
        <v>84000</v>
      </c>
      <c r="P46" s="2">
        <v>168000</v>
      </c>
      <c r="T46"/>
      <c r="U46"/>
      <c r="V46"/>
      <c r="W46"/>
      <c r="X46"/>
      <c r="Y46"/>
      <c r="Z46"/>
      <c r="AA46"/>
    </row>
    <row r="47" spans="4:27" ht="15" customHeight="1">
      <c r="D47" s="7">
        <v>15</v>
      </c>
      <c r="E47" s="12">
        <v>6750</v>
      </c>
      <c r="F47" s="12">
        <v>4050</v>
      </c>
      <c r="G47" s="12">
        <v>3150</v>
      </c>
      <c r="H47" s="12">
        <v>2250</v>
      </c>
      <c r="I47" s="12">
        <v>800</v>
      </c>
      <c r="J47" s="12">
        <v>16</v>
      </c>
      <c r="K47" s="12">
        <v>21000</v>
      </c>
      <c r="L47" s="12">
        <v>15000</v>
      </c>
      <c r="M47" s="2">
        <v>22500</v>
      </c>
      <c r="N47" s="2">
        <v>45000</v>
      </c>
      <c r="O47" s="2">
        <v>90000</v>
      </c>
      <c r="P47" s="2">
        <v>180000</v>
      </c>
      <c r="T47"/>
      <c r="U47"/>
      <c r="V47"/>
      <c r="W47"/>
      <c r="X47"/>
      <c r="Y47"/>
      <c r="Z47"/>
      <c r="AA47"/>
    </row>
  </sheetData>
  <sheetProtection/>
  <mergeCells count="16">
    <mergeCell ref="D29:D30"/>
    <mergeCell ref="F29:H29"/>
    <mergeCell ref="I29:J29"/>
    <mergeCell ref="F7:H7"/>
    <mergeCell ref="I7:J7"/>
    <mergeCell ref="D7:D8"/>
    <mergeCell ref="M7:P7"/>
    <mergeCell ref="M29:P29"/>
    <mergeCell ref="T7:T8"/>
    <mergeCell ref="K29:L29"/>
    <mergeCell ref="K7:L7"/>
    <mergeCell ref="X7:AA7"/>
    <mergeCell ref="T29:T30"/>
    <mergeCell ref="V29:W29"/>
    <mergeCell ref="X29:AA29"/>
    <mergeCell ref="V7:W7"/>
  </mergeCells>
  <printOptions/>
  <pageMargins left="0.787" right="0.787" top="0.984" bottom="0.984" header="0.512" footer="0.512"/>
  <pageSetup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5"/>
  <sheetViews>
    <sheetView showGridLines="0" zoomScalePageLayoutView="0" workbookViewId="0" topLeftCell="A1">
      <selection activeCell="J38" sqref="J38"/>
    </sheetView>
  </sheetViews>
  <sheetFormatPr defaultColWidth="9.00390625" defaultRowHeight="15" customHeight="1"/>
  <cols>
    <col min="1" max="3" width="1.37890625" style="1" customWidth="1"/>
    <col min="4" max="4" width="6.625" style="1" customWidth="1"/>
    <col min="5" max="5" width="12.75390625" style="1" customWidth="1"/>
    <col min="6" max="9" width="8.75390625" style="1" customWidth="1"/>
    <col min="10" max="16384" width="9.00390625" style="1" customWidth="1"/>
  </cols>
  <sheetData>
    <row r="1" spans="1:3" ht="17.25">
      <c r="A1" s="8" t="s">
        <v>23</v>
      </c>
      <c r="B1" s="8"/>
      <c r="C1" s="8"/>
    </row>
    <row r="3" ht="15" customHeight="1">
      <c r="B3" s="1" t="s">
        <v>38</v>
      </c>
    </row>
    <row r="4" ht="10.5" customHeight="1"/>
    <row r="5" ht="13.5" customHeight="1">
      <c r="C5" s="1" t="s">
        <v>39</v>
      </c>
    </row>
    <row r="6" ht="6" customHeight="1"/>
    <row r="7" spans="4:9" ht="11.25" customHeight="1">
      <c r="D7" s="107" t="s">
        <v>40</v>
      </c>
      <c r="E7" s="108" t="s">
        <v>158</v>
      </c>
      <c r="F7" s="21" t="s">
        <v>45</v>
      </c>
      <c r="G7" s="21" t="s">
        <v>46</v>
      </c>
      <c r="H7" s="21" t="s">
        <v>47</v>
      </c>
      <c r="I7" s="21" t="s">
        <v>48</v>
      </c>
    </row>
    <row r="8" spans="4:9" ht="11.25" customHeight="1">
      <c r="D8" s="107"/>
      <c r="E8" s="109"/>
      <c r="F8" s="25" t="s">
        <v>49</v>
      </c>
      <c r="G8" s="25" t="s">
        <v>50</v>
      </c>
      <c r="H8" s="25" t="s">
        <v>51</v>
      </c>
      <c r="I8" s="25" t="s">
        <v>51</v>
      </c>
    </row>
    <row r="9" spans="4:11" ht="11.25" customHeight="1">
      <c r="D9" s="22" t="s">
        <v>144</v>
      </c>
      <c r="E9" s="33" t="s">
        <v>159</v>
      </c>
      <c r="F9" s="24">
        <v>4.8</v>
      </c>
      <c r="G9" s="23">
        <v>18</v>
      </c>
      <c r="H9" s="23">
        <v>1144</v>
      </c>
      <c r="I9" s="23">
        <v>1070</v>
      </c>
      <c r="J9" s="70"/>
      <c r="K9" s="70"/>
    </row>
    <row r="10" spans="4:11" ht="11.25" customHeight="1">
      <c r="D10" s="22" t="s">
        <v>145</v>
      </c>
      <c r="E10" s="33" t="s">
        <v>160</v>
      </c>
      <c r="F10" s="24">
        <v>4.5</v>
      </c>
      <c r="G10" s="23">
        <v>15</v>
      </c>
      <c r="H10" s="23">
        <v>916</v>
      </c>
      <c r="I10" s="23">
        <v>870</v>
      </c>
      <c r="J10" s="70"/>
      <c r="K10" s="70"/>
    </row>
    <row r="11" spans="4:11" ht="11.25" customHeight="1">
      <c r="D11" s="22" t="s">
        <v>146</v>
      </c>
      <c r="E11" s="33" t="s">
        <v>161</v>
      </c>
      <c r="F11" s="24">
        <v>3.9</v>
      </c>
      <c r="G11" s="23">
        <v>12</v>
      </c>
      <c r="H11" s="23">
        <v>675</v>
      </c>
      <c r="I11" s="23">
        <v>651</v>
      </c>
      <c r="J11" s="70"/>
      <c r="K11" s="70"/>
    </row>
    <row r="12" spans="4:11" ht="11.25" customHeight="1">
      <c r="D12" s="22" t="s">
        <v>147</v>
      </c>
      <c r="E12" s="33" t="s">
        <v>162</v>
      </c>
      <c r="F12" s="24">
        <v>3.5</v>
      </c>
      <c r="G12" s="23">
        <v>9</v>
      </c>
      <c r="H12" s="23">
        <v>484</v>
      </c>
      <c r="I12" s="23">
        <v>473</v>
      </c>
      <c r="J12" s="70"/>
      <c r="K12" s="70"/>
    </row>
    <row r="13" spans="4:11" ht="11.25" customHeight="1">
      <c r="D13" s="22" t="s">
        <v>148</v>
      </c>
      <c r="E13" s="33" t="s">
        <v>163</v>
      </c>
      <c r="F13" s="24">
        <v>3.3</v>
      </c>
      <c r="G13" s="23">
        <v>6</v>
      </c>
      <c r="H13" s="23">
        <v>339</v>
      </c>
      <c r="I13" s="23">
        <v>336</v>
      </c>
      <c r="J13" s="70"/>
      <c r="K13" s="70"/>
    </row>
    <row r="14" spans="4:11" ht="11.25" customHeight="1">
      <c r="D14" s="22" t="s">
        <v>149</v>
      </c>
      <c r="E14" s="33" t="s">
        <v>164</v>
      </c>
      <c r="F14" s="24">
        <v>3.7</v>
      </c>
      <c r="G14" s="23">
        <v>3</v>
      </c>
      <c r="H14" s="23">
        <v>236</v>
      </c>
      <c r="I14" s="23">
        <v>236</v>
      </c>
      <c r="J14" s="70"/>
      <c r="K14" s="70"/>
    </row>
    <row r="15" spans="4:11" ht="11.25" customHeight="1">
      <c r="D15" s="22" t="s">
        <v>150</v>
      </c>
      <c r="E15" s="33" t="s">
        <v>165</v>
      </c>
      <c r="F15" s="110" t="s">
        <v>54</v>
      </c>
      <c r="G15" s="111"/>
      <c r="H15" s="111"/>
      <c r="I15" s="112"/>
      <c r="J15" s="70"/>
      <c r="K15" s="70"/>
    </row>
    <row r="16" spans="10:11" ht="10.5" customHeight="1">
      <c r="J16" s="70"/>
      <c r="K16" s="70"/>
    </row>
    <row r="17" spans="3:11" ht="13.5" customHeight="1">
      <c r="C17" s="1" t="s">
        <v>55</v>
      </c>
      <c r="J17" s="70"/>
      <c r="K17" s="70"/>
    </row>
    <row r="18" spans="10:11" ht="6" customHeight="1">
      <c r="J18" s="70"/>
      <c r="K18" s="70"/>
    </row>
    <row r="19" spans="4:11" ht="11.25" customHeight="1">
      <c r="D19" s="107" t="s">
        <v>40</v>
      </c>
      <c r="E19" s="108" t="s">
        <v>158</v>
      </c>
      <c r="F19" s="21" t="s">
        <v>45</v>
      </c>
      <c r="G19" s="21" t="s">
        <v>46</v>
      </c>
      <c r="H19" s="21" t="s">
        <v>47</v>
      </c>
      <c r="I19" s="21" t="s">
        <v>48</v>
      </c>
      <c r="J19" s="70"/>
      <c r="K19" s="70"/>
    </row>
    <row r="20" spans="4:11" ht="11.25" customHeight="1">
      <c r="D20" s="107"/>
      <c r="E20" s="109"/>
      <c r="F20" s="25" t="s">
        <v>49</v>
      </c>
      <c r="G20" s="25" t="s">
        <v>50</v>
      </c>
      <c r="H20" s="25" t="s">
        <v>51</v>
      </c>
      <c r="I20" s="25" t="s">
        <v>51</v>
      </c>
      <c r="J20" s="70"/>
      <c r="K20" s="70"/>
    </row>
    <row r="21" spans="4:11" ht="11.25" customHeight="1">
      <c r="D21" s="22" t="s">
        <v>144</v>
      </c>
      <c r="E21" s="33" t="s">
        <v>159</v>
      </c>
      <c r="F21" s="24">
        <v>7.2</v>
      </c>
      <c r="G21" s="23">
        <v>18</v>
      </c>
      <c r="H21" s="23">
        <v>1716</v>
      </c>
      <c r="I21" s="23">
        <v>1605</v>
      </c>
      <c r="J21" s="70"/>
      <c r="K21" s="70"/>
    </row>
    <row r="22" spans="4:11" ht="11.25" customHeight="1">
      <c r="D22" s="22" t="s">
        <v>145</v>
      </c>
      <c r="E22" s="33" t="s">
        <v>160</v>
      </c>
      <c r="F22" s="24">
        <v>6.8</v>
      </c>
      <c r="G22" s="23">
        <v>15</v>
      </c>
      <c r="H22" s="23">
        <v>1374</v>
      </c>
      <c r="I22" s="23">
        <v>1305</v>
      </c>
      <c r="J22" s="70"/>
      <c r="K22" s="70"/>
    </row>
    <row r="23" spans="4:11" ht="11.25" customHeight="1">
      <c r="D23" s="22" t="s">
        <v>146</v>
      </c>
      <c r="E23" s="33" t="s">
        <v>161</v>
      </c>
      <c r="F23" s="24">
        <v>5.9</v>
      </c>
      <c r="G23" s="23">
        <v>12</v>
      </c>
      <c r="H23" s="23">
        <v>1013</v>
      </c>
      <c r="I23" s="23">
        <v>976</v>
      </c>
      <c r="J23" s="70"/>
      <c r="K23" s="70"/>
    </row>
    <row r="24" spans="4:11" ht="11.25" customHeight="1">
      <c r="D24" s="22" t="s">
        <v>147</v>
      </c>
      <c r="E24" s="33" t="s">
        <v>162</v>
      </c>
      <c r="F24" s="24">
        <v>5.3</v>
      </c>
      <c r="G24" s="23">
        <v>9</v>
      </c>
      <c r="H24" s="23">
        <v>725</v>
      </c>
      <c r="I24" s="23">
        <v>709</v>
      </c>
      <c r="J24" s="70"/>
      <c r="K24" s="70"/>
    </row>
    <row r="25" spans="4:11" ht="11.25" customHeight="1">
      <c r="D25" s="22" t="s">
        <v>148</v>
      </c>
      <c r="E25" s="33" t="s">
        <v>163</v>
      </c>
      <c r="F25" s="24">
        <v>4.9</v>
      </c>
      <c r="G25" s="23">
        <v>6</v>
      </c>
      <c r="H25" s="23">
        <v>509</v>
      </c>
      <c r="I25" s="23">
        <v>504</v>
      </c>
      <c r="J25" s="70"/>
      <c r="K25" s="70"/>
    </row>
    <row r="26" spans="4:11" ht="11.25" customHeight="1">
      <c r="D26" s="22" t="s">
        <v>149</v>
      </c>
      <c r="E26" s="33" t="s">
        <v>164</v>
      </c>
      <c r="F26" s="24">
        <v>5.6</v>
      </c>
      <c r="G26" s="23">
        <v>3</v>
      </c>
      <c r="H26" s="23">
        <v>353</v>
      </c>
      <c r="I26" s="23">
        <v>353</v>
      </c>
      <c r="J26" s="70"/>
      <c r="K26" s="70"/>
    </row>
    <row r="27" spans="4:11" ht="11.25" customHeight="1">
      <c r="D27" s="22" t="s">
        <v>150</v>
      </c>
      <c r="E27" s="33" t="s">
        <v>165</v>
      </c>
      <c r="F27" s="24">
        <v>3.6</v>
      </c>
      <c r="G27" s="26">
        <v>3</v>
      </c>
      <c r="H27" s="26">
        <v>282</v>
      </c>
      <c r="I27" s="26">
        <v>282</v>
      </c>
      <c r="J27" s="70"/>
      <c r="K27" s="70"/>
    </row>
    <row r="28" spans="10:11" ht="10.5" customHeight="1">
      <c r="J28" s="70"/>
      <c r="K28" s="70"/>
    </row>
    <row r="29" spans="3:11" ht="13.5" customHeight="1">
      <c r="C29" s="1" t="s">
        <v>56</v>
      </c>
      <c r="J29" s="70"/>
      <c r="K29" s="70"/>
    </row>
    <row r="30" spans="10:11" ht="6" customHeight="1">
      <c r="J30" s="70"/>
      <c r="K30" s="70"/>
    </row>
    <row r="31" spans="4:11" ht="11.25" customHeight="1">
      <c r="D31" s="107" t="s">
        <v>40</v>
      </c>
      <c r="E31" s="108" t="s">
        <v>158</v>
      </c>
      <c r="F31" s="21" t="s">
        <v>45</v>
      </c>
      <c r="G31" s="21" t="s">
        <v>46</v>
      </c>
      <c r="H31" s="21" t="s">
        <v>47</v>
      </c>
      <c r="I31" s="21" t="s">
        <v>48</v>
      </c>
      <c r="J31" s="70"/>
      <c r="K31" s="70"/>
    </row>
    <row r="32" spans="4:11" ht="11.25" customHeight="1">
      <c r="D32" s="107"/>
      <c r="E32" s="109"/>
      <c r="F32" s="25" t="s">
        <v>49</v>
      </c>
      <c r="G32" s="25" t="s">
        <v>50</v>
      </c>
      <c r="H32" s="25" t="s">
        <v>51</v>
      </c>
      <c r="I32" s="25" t="s">
        <v>51</v>
      </c>
      <c r="J32" s="70"/>
      <c r="K32" s="70"/>
    </row>
    <row r="33" spans="4:11" ht="11.25" customHeight="1">
      <c r="D33" s="22" t="s">
        <v>144</v>
      </c>
      <c r="E33" s="33" t="s">
        <v>159</v>
      </c>
      <c r="F33" s="24">
        <v>4.6</v>
      </c>
      <c r="G33" s="23">
        <v>9</v>
      </c>
      <c r="H33" s="23">
        <v>549</v>
      </c>
      <c r="I33" s="23">
        <v>535</v>
      </c>
      <c r="J33" s="70"/>
      <c r="K33" s="70"/>
    </row>
    <row r="34" spans="4:11" ht="11.25" customHeight="1">
      <c r="D34" s="22" t="s">
        <v>145</v>
      </c>
      <c r="E34" s="33" t="s">
        <v>160</v>
      </c>
      <c r="F34" s="24">
        <v>4.6</v>
      </c>
      <c r="G34" s="23">
        <v>7</v>
      </c>
      <c r="H34" s="23">
        <v>442</v>
      </c>
      <c r="I34" s="23">
        <v>435</v>
      </c>
      <c r="J34" s="70"/>
      <c r="K34" s="70"/>
    </row>
    <row r="35" spans="4:11" ht="11.25" customHeight="1">
      <c r="D35" s="22" t="s">
        <v>146</v>
      </c>
      <c r="E35" s="33" t="s">
        <v>161</v>
      </c>
      <c r="F35" s="24">
        <v>3.8</v>
      </c>
      <c r="G35" s="23">
        <v>6</v>
      </c>
      <c r="H35" s="23">
        <v>329</v>
      </c>
      <c r="I35" s="23">
        <v>325</v>
      </c>
      <c r="J35" s="70"/>
      <c r="K35" s="70"/>
    </row>
    <row r="36" spans="4:11" ht="11.25" customHeight="1">
      <c r="D36" s="22" t="s">
        <v>147</v>
      </c>
      <c r="E36" s="33" t="s">
        <v>162</v>
      </c>
      <c r="F36" s="24">
        <v>3.8</v>
      </c>
      <c r="G36" s="23">
        <v>4</v>
      </c>
      <c r="H36" s="23">
        <v>236</v>
      </c>
      <c r="I36" s="23">
        <v>236</v>
      </c>
      <c r="J36" s="70"/>
      <c r="K36" s="70"/>
    </row>
    <row r="37" spans="4:11" ht="11.25" customHeight="1">
      <c r="D37" s="22" t="s">
        <v>148</v>
      </c>
      <c r="E37" s="33" t="s">
        <v>163</v>
      </c>
      <c r="F37" s="24">
        <v>3.2</v>
      </c>
      <c r="G37" s="23">
        <v>3</v>
      </c>
      <c r="H37" s="23">
        <v>168</v>
      </c>
      <c r="I37" s="23">
        <v>168</v>
      </c>
      <c r="J37" s="70"/>
      <c r="K37" s="70"/>
    </row>
    <row r="38" spans="4:11" ht="11.25" customHeight="1">
      <c r="D38" s="22" t="s">
        <v>149</v>
      </c>
      <c r="E38" s="33" t="s">
        <v>164</v>
      </c>
      <c r="F38" s="110" t="s">
        <v>54</v>
      </c>
      <c r="G38" s="111"/>
      <c r="H38" s="111"/>
      <c r="I38" s="112"/>
      <c r="J38" s="70"/>
      <c r="K38" s="70"/>
    </row>
    <row r="39" spans="4:11" ht="11.25" customHeight="1">
      <c r="D39" s="22" t="s">
        <v>150</v>
      </c>
      <c r="E39" s="33" t="s">
        <v>165</v>
      </c>
      <c r="F39" s="110" t="s">
        <v>54</v>
      </c>
      <c r="G39" s="111"/>
      <c r="H39" s="111"/>
      <c r="I39" s="112"/>
      <c r="J39" s="70"/>
      <c r="K39" s="70"/>
    </row>
    <row r="40" spans="10:11" ht="10.5" customHeight="1">
      <c r="J40" s="70"/>
      <c r="K40" s="70"/>
    </row>
    <row r="41" spans="3:11" ht="13.5" customHeight="1">
      <c r="C41" s="1" t="s">
        <v>57</v>
      </c>
      <c r="J41" s="70"/>
      <c r="K41" s="70"/>
    </row>
    <row r="42" spans="10:11" ht="6" customHeight="1">
      <c r="J42" s="70"/>
      <c r="K42" s="70"/>
    </row>
    <row r="43" spans="4:11" ht="11.25" customHeight="1">
      <c r="D43" s="107" t="s">
        <v>40</v>
      </c>
      <c r="E43" s="108" t="s">
        <v>158</v>
      </c>
      <c r="F43" s="21" t="s">
        <v>45</v>
      </c>
      <c r="G43" s="21" t="s">
        <v>46</v>
      </c>
      <c r="H43" s="21" t="s">
        <v>47</v>
      </c>
      <c r="I43" s="21" t="s">
        <v>48</v>
      </c>
      <c r="J43" s="70"/>
      <c r="K43" s="70"/>
    </row>
    <row r="44" spans="4:11" ht="11.25" customHeight="1">
      <c r="D44" s="107"/>
      <c r="E44" s="109"/>
      <c r="F44" s="25" t="s">
        <v>49</v>
      </c>
      <c r="G44" s="25" t="s">
        <v>50</v>
      </c>
      <c r="H44" s="25" t="s">
        <v>51</v>
      </c>
      <c r="I44" s="25" t="s">
        <v>51</v>
      </c>
      <c r="J44" s="70"/>
      <c r="K44" s="70"/>
    </row>
    <row r="45" spans="4:11" ht="11.25" customHeight="1">
      <c r="D45" s="22" t="s">
        <v>144</v>
      </c>
      <c r="E45" s="33" t="s">
        <v>159</v>
      </c>
      <c r="F45" s="24">
        <v>7.7</v>
      </c>
      <c r="G45" s="23">
        <v>18</v>
      </c>
      <c r="H45" s="23">
        <v>1784</v>
      </c>
      <c r="I45" s="23">
        <v>1665</v>
      </c>
      <c r="J45" s="70"/>
      <c r="K45" s="70"/>
    </row>
    <row r="46" spans="4:11" ht="11.25" customHeight="1">
      <c r="D46" s="22" t="s">
        <v>145</v>
      </c>
      <c r="E46" s="33" t="s">
        <v>160</v>
      </c>
      <c r="F46" s="24">
        <v>5.8</v>
      </c>
      <c r="G46" s="23">
        <v>15</v>
      </c>
      <c r="H46" s="23">
        <v>1149</v>
      </c>
      <c r="I46" s="23">
        <v>1090</v>
      </c>
      <c r="J46" s="70"/>
      <c r="K46" s="70"/>
    </row>
    <row r="47" spans="4:11" ht="11.25" customHeight="1">
      <c r="D47" s="22" t="s">
        <v>146</v>
      </c>
      <c r="E47" s="33" t="s">
        <v>161</v>
      </c>
      <c r="F47" s="24">
        <v>5.5</v>
      </c>
      <c r="G47" s="23">
        <v>12</v>
      </c>
      <c r="H47" s="23">
        <v>898</v>
      </c>
      <c r="I47" s="23">
        <v>864</v>
      </c>
      <c r="J47" s="70"/>
      <c r="K47" s="70"/>
    </row>
    <row r="48" spans="4:11" ht="11.25" customHeight="1">
      <c r="D48" s="22" t="s">
        <v>147</v>
      </c>
      <c r="E48" s="33" t="s">
        <v>162</v>
      </c>
      <c r="F48" s="24">
        <v>5.2</v>
      </c>
      <c r="G48" s="23">
        <v>9</v>
      </c>
      <c r="H48" s="23">
        <v>667</v>
      </c>
      <c r="I48" s="23">
        <v>651</v>
      </c>
      <c r="J48" s="70"/>
      <c r="K48" s="70"/>
    </row>
    <row r="49" spans="4:11" ht="11.25" customHeight="1">
      <c r="D49" s="22" t="s">
        <v>148</v>
      </c>
      <c r="E49" s="33" t="s">
        <v>163</v>
      </c>
      <c r="F49" s="24">
        <v>5.4</v>
      </c>
      <c r="G49" s="23">
        <v>6</v>
      </c>
      <c r="H49" s="23">
        <v>494</v>
      </c>
      <c r="I49" s="23">
        <v>489</v>
      </c>
      <c r="J49" s="70"/>
      <c r="K49" s="70"/>
    </row>
    <row r="50" spans="4:11" ht="11.25" customHeight="1">
      <c r="D50" s="22" t="s">
        <v>149</v>
      </c>
      <c r="E50" s="33" t="s">
        <v>164</v>
      </c>
      <c r="F50" s="24">
        <v>7.6</v>
      </c>
      <c r="G50" s="23">
        <v>3</v>
      </c>
      <c r="H50" s="23">
        <v>374</v>
      </c>
      <c r="I50" s="23">
        <v>374</v>
      </c>
      <c r="J50" s="70"/>
      <c r="K50" s="70"/>
    </row>
    <row r="51" spans="4:11" ht="11.25" customHeight="1">
      <c r="D51" s="22" t="s">
        <v>150</v>
      </c>
      <c r="E51" s="33" t="s">
        <v>165</v>
      </c>
      <c r="F51" s="24">
        <v>5.3</v>
      </c>
      <c r="G51" s="26">
        <v>3</v>
      </c>
      <c r="H51" s="26">
        <v>292</v>
      </c>
      <c r="I51" s="26">
        <v>292</v>
      </c>
      <c r="J51" s="70"/>
      <c r="K51" s="70"/>
    </row>
    <row r="52" spans="10:11" ht="10.5" customHeight="1">
      <c r="J52" s="70"/>
      <c r="K52" s="70"/>
    </row>
    <row r="53" spans="3:11" ht="13.5" customHeight="1">
      <c r="C53" s="1" t="s">
        <v>58</v>
      </c>
      <c r="J53" s="70"/>
      <c r="K53" s="70"/>
    </row>
    <row r="54" spans="10:11" ht="6" customHeight="1">
      <c r="J54" s="70"/>
      <c r="K54" s="70"/>
    </row>
    <row r="55" spans="4:11" ht="11.25" customHeight="1">
      <c r="D55" s="107" t="s">
        <v>40</v>
      </c>
      <c r="E55" s="108" t="s">
        <v>158</v>
      </c>
      <c r="F55" s="21" t="s">
        <v>45</v>
      </c>
      <c r="G55" s="21" t="s">
        <v>46</v>
      </c>
      <c r="H55" s="21" t="s">
        <v>47</v>
      </c>
      <c r="I55" s="21" t="s">
        <v>48</v>
      </c>
      <c r="J55" s="70"/>
      <c r="K55" s="70"/>
    </row>
    <row r="56" spans="4:11" ht="11.25" customHeight="1">
      <c r="D56" s="107"/>
      <c r="E56" s="109"/>
      <c r="F56" s="25" t="s">
        <v>49</v>
      </c>
      <c r="G56" s="25" t="s">
        <v>50</v>
      </c>
      <c r="H56" s="25" t="s">
        <v>51</v>
      </c>
      <c r="I56" s="25" t="s">
        <v>51</v>
      </c>
      <c r="J56" s="70"/>
      <c r="K56" s="70"/>
    </row>
    <row r="57" spans="4:11" ht="11.25" customHeight="1">
      <c r="D57" s="22" t="s">
        <v>144</v>
      </c>
      <c r="E57" s="33" t="s">
        <v>159</v>
      </c>
      <c r="F57" s="110" t="s">
        <v>54</v>
      </c>
      <c r="G57" s="111"/>
      <c r="H57" s="111"/>
      <c r="I57" s="112"/>
      <c r="J57" s="70"/>
      <c r="K57" s="70"/>
    </row>
    <row r="58" spans="4:11" ht="11.25" customHeight="1">
      <c r="D58" s="22" t="s">
        <v>145</v>
      </c>
      <c r="E58" s="33" t="s">
        <v>160</v>
      </c>
      <c r="F58" s="24">
        <v>8.7</v>
      </c>
      <c r="G58" s="23">
        <v>15</v>
      </c>
      <c r="H58" s="23">
        <v>1724</v>
      </c>
      <c r="I58" s="23">
        <v>1635</v>
      </c>
      <c r="J58" s="70"/>
      <c r="K58" s="70"/>
    </row>
    <row r="59" spans="4:11" ht="11.25" customHeight="1">
      <c r="D59" s="22" t="s">
        <v>146</v>
      </c>
      <c r="E59" s="33" t="s">
        <v>161</v>
      </c>
      <c r="F59" s="24">
        <v>8.3</v>
      </c>
      <c r="G59" s="23">
        <v>12</v>
      </c>
      <c r="H59" s="23">
        <v>1347</v>
      </c>
      <c r="I59" s="23">
        <v>1296</v>
      </c>
      <c r="J59" s="70"/>
      <c r="K59" s="70"/>
    </row>
    <row r="60" spans="4:11" ht="11.25" customHeight="1">
      <c r="D60" s="22" t="s">
        <v>151</v>
      </c>
      <c r="E60" s="33" t="s">
        <v>162</v>
      </c>
      <c r="F60" s="24">
        <v>7.8</v>
      </c>
      <c r="G60" s="23">
        <v>9</v>
      </c>
      <c r="H60" s="23">
        <v>1000</v>
      </c>
      <c r="I60" s="23">
        <v>976</v>
      </c>
      <c r="J60" s="70"/>
      <c r="K60" s="70"/>
    </row>
    <row r="61" spans="4:11" ht="11.25" customHeight="1">
      <c r="D61" s="22" t="s">
        <v>152</v>
      </c>
      <c r="E61" s="33" t="s">
        <v>163</v>
      </c>
      <c r="F61" s="24">
        <v>8.2</v>
      </c>
      <c r="G61" s="23">
        <v>6</v>
      </c>
      <c r="H61" s="23">
        <v>742</v>
      </c>
      <c r="I61" s="23">
        <v>734</v>
      </c>
      <c r="J61" s="70"/>
      <c r="K61" s="70"/>
    </row>
    <row r="62" spans="4:11" ht="11.25" customHeight="1">
      <c r="D62" s="22" t="s">
        <v>153</v>
      </c>
      <c r="E62" s="33" t="s">
        <v>164</v>
      </c>
      <c r="F62" s="24">
        <v>11.4</v>
      </c>
      <c r="G62" s="23">
        <v>3</v>
      </c>
      <c r="H62" s="23">
        <v>561</v>
      </c>
      <c r="I62" s="23">
        <v>561</v>
      </c>
      <c r="J62" s="70"/>
      <c r="K62" s="70"/>
    </row>
    <row r="63" spans="4:11" ht="11.25" customHeight="1">
      <c r="D63" s="22" t="s">
        <v>154</v>
      </c>
      <c r="E63" s="33" t="s">
        <v>165</v>
      </c>
      <c r="F63" s="24">
        <v>8</v>
      </c>
      <c r="G63" s="26">
        <v>3</v>
      </c>
      <c r="H63" s="26">
        <v>438</v>
      </c>
      <c r="I63" s="26">
        <v>438</v>
      </c>
      <c r="J63" s="70"/>
      <c r="K63" s="70"/>
    </row>
    <row r="64" spans="10:11" ht="10.5" customHeight="1">
      <c r="J64" s="70"/>
      <c r="K64" s="70"/>
    </row>
    <row r="65" spans="3:11" ht="13.5" customHeight="1">
      <c r="C65" s="1" t="s">
        <v>59</v>
      </c>
      <c r="J65" s="70"/>
      <c r="K65" s="70"/>
    </row>
    <row r="66" spans="10:11" ht="6" customHeight="1">
      <c r="J66" s="70"/>
      <c r="K66" s="70"/>
    </row>
    <row r="67" spans="4:11" ht="11.25" customHeight="1">
      <c r="D67" s="107" t="s">
        <v>40</v>
      </c>
      <c r="E67" s="108" t="s">
        <v>158</v>
      </c>
      <c r="F67" s="21" t="s">
        <v>45</v>
      </c>
      <c r="G67" s="21" t="s">
        <v>46</v>
      </c>
      <c r="H67" s="21" t="s">
        <v>47</v>
      </c>
      <c r="I67" s="21" t="s">
        <v>48</v>
      </c>
      <c r="J67" s="70"/>
      <c r="K67" s="70"/>
    </row>
    <row r="68" spans="4:11" ht="11.25" customHeight="1">
      <c r="D68" s="107"/>
      <c r="E68" s="109"/>
      <c r="F68" s="25" t="s">
        <v>49</v>
      </c>
      <c r="G68" s="25" t="s">
        <v>50</v>
      </c>
      <c r="H68" s="25" t="s">
        <v>51</v>
      </c>
      <c r="I68" s="25" t="s">
        <v>51</v>
      </c>
      <c r="J68" s="70"/>
      <c r="K68" s="70"/>
    </row>
    <row r="69" spans="4:11" ht="11.25" customHeight="1">
      <c r="D69" s="22" t="s">
        <v>155</v>
      </c>
      <c r="E69" s="33" t="s">
        <v>159</v>
      </c>
      <c r="F69" s="24">
        <v>7.4</v>
      </c>
      <c r="G69" s="23">
        <v>9</v>
      </c>
      <c r="H69" s="23">
        <v>855</v>
      </c>
      <c r="I69" s="23">
        <v>832</v>
      </c>
      <c r="J69" s="70"/>
      <c r="K69" s="70"/>
    </row>
    <row r="70" spans="4:11" ht="11.25" customHeight="1">
      <c r="D70" s="22" t="s">
        <v>60</v>
      </c>
      <c r="E70" s="33" t="s">
        <v>160</v>
      </c>
      <c r="F70" s="24">
        <v>6</v>
      </c>
      <c r="G70" s="23">
        <v>7</v>
      </c>
      <c r="H70" s="23">
        <v>554</v>
      </c>
      <c r="I70" s="23">
        <v>545</v>
      </c>
      <c r="J70" s="70"/>
      <c r="K70" s="70"/>
    </row>
    <row r="71" spans="4:11" ht="11.25" customHeight="1">
      <c r="D71" s="22" t="s">
        <v>156</v>
      </c>
      <c r="E71" s="33" t="s">
        <v>161</v>
      </c>
      <c r="F71" s="24">
        <v>5.3</v>
      </c>
      <c r="G71" s="23">
        <v>6</v>
      </c>
      <c r="H71" s="23">
        <v>437</v>
      </c>
      <c r="I71" s="23">
        <v>432</v>
      </c>
      <c r="J71" s="70"/>
      <c r="K71" s="70"/>
    </row>
    <row r="72" spans="4:11" ht="11.25" customHeight="1">
      <c r="D72" s="22" t="s">
        <v>151</v>
      </c>
      <c r="E72" s="33" t="s">
        <v>162</v>
      </c>
      <c r="F72" s="24">
        <v>5.7</v>
      </c>
      <c r="G72" s="23">
        <v>4</v>
      </c>
      <c r="H72" s="23">
        <v>326</v>
      </c>
      <c r="I72" s="23">
        <v>325</v>
      </c>
      <c r="J72" s="70"/>
      <c r="K72" s="70"/>
    </row>
    <row r="73" spans="4:11" ht="11.25" customHeight="1">
      <c r="D73" s="22" t="s">
        <v>152</v>
      </c>
      <c r="E73" s="33" t="s">
        <v>163</v>
      </c>
      <c r="F73" s="24">
        <v>5.3</v>
      </c>
      <c r="G73" s="23">
        <v>3</v>
      </c>
      <c r="H73" s="23">
        <v>244</v>
      </c>
      <c r="I73" s="23">
        <v>244</v>
      </c>
      <c r="J73" s="70"/>
      <c r="K73" s="70"/>
    </row>
    <row r="74" spans="4:11" ht="11.25" customHeight="1">
      <c r="D74" s="22" t="s">
        <v>153</v>
      </c>
      <c r="E74" s="33" t="s">
        <v>164</v>
      </c>
      <c r="F74" s="24">
        <v>3.8</v>
      </c>
      <c r="G74" s="23">
        <v>3</v>
      </c>
      <c r="H74" s="23">
        <v>187</v>
      </c>
      <c r="I74" s="23">
        <v>187</v>
      </c>
      <c r="J74" s="70"/>
      <c r="K74" s="70"/>
    </row>
    <row r="75" spans="4:11" ht="11.25" customHeight="1">
      <c r="D75" s="22" t="s">
        <v>157</v>
      </c>
      <c r="E75" s="33" t="s">
        <v>165</v>
      </c>
      <c r="F75" s="110" t="s">
        <v>54</v>
      </c>
      <c r="G75" s="111"/>
      <c r="H75" s="111"/>
      <c r="I75" s="112"/>
      <c r="J75" s="70"/>
      <c r="K75" s="70"/>
    </row>
  </sheetData>
  <sheetProtection/>
  <mergeCells count="17">
    <mergeCell ref="F39:I39"/>
    <mergeCell ref="D43:D44"/>
    <mergeCell ref="E43:E44"/>
    <mergeCell ref="F15:I15"/>
    <mergeCell ref="E31:E32"/>
    <mergeCell ref="D19:D20"/>
    <mergeCell ref="E19:E20"/>
    <mergeCell ref="D7:D8"/>
    <mergeCell ref="E7:E8"/>
    <mergeCell ref="F75:I75"/>
    <mergeCell ref="F38:I38"/>
    <mergeCell ref="F57:I57"/>
    <mergeCell ref="D55:D56"/>
    <mergeCell ref="E55:E56"/>
    <mergeCell ref="D67:D68"/>
    <mergeCell ref="E67:E68"/>
    <mergeCell ref="D31:D32"/>
  </mergeCells>
  <printOptions/>
  <pageMargins left="0.787" right="0.787" top="0.984" bottom="0.984" header="0.512" footer="0.512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C1:J59"/>
  <sheetViews>
    <sheetView showGridLines="0" zoomScale="90" zoomScaleNormal="90" zoomScalePageLayoutView="0" workbookViewId="0" topLeftCell="A22">
      <selection activeCell="I22" sqref="I1:K16384"/>
    </sheetView>
  </sheetViews>
  <sheetFormatPr defaultColWidth="9.00390625" defaultRowHeight="15" customHeight="1"/>
  <cols>
    <col min="1" max="2" width="1.37890625" style="1" customWidth="1"/>
    <col min="3" max="3" width="25.75390625" style="28" bestFit="1" customWidth="1"/>
    <col min="4" max="4" width="7.375" style="1" bestFit="1" customWidth="1"/>
    <col min="5" max="8" width="12.625" style="1" customWidth="1"/>
    <col min="9" max="9" width="15.75390625" style="1" customWidth="1"/>
    <col min="10" max="16384" width="9.00390625" style="1" customWidth="1"/>
  </cols>
  <sheetData>
    <row r="1" spans="9:10" ht="15" customHeight="1">
      <c r="I1" s="69"/>
      <c r="J1" s="28"/>
    </row>
    <row r="2" spans="6:9" s="28" customFormat="1" ht="15" customHeight="1">
      <c r="F2" s="20" t="s">
        <v>158</v>
      </c>
      <c r="G2" s="20" t="s">
        <v>68</v>
      </c>
      <c r="I2" s="69"/>
    </row>
    <row r="3" spans="6:9" s="28" customFormat="1" ht="15" customHeight="1">
      <c r="F3" s="33" t="s">
        <v>166</v>
      </c>
      <c r="G3" s="32" t="s">
        <v>124</v>
      </c>
      <c r="I3" s="69"/>
    </row>
    <row r="4" spans="6:9" s="28" customFormat="1" ht="15" customHeight="1">
      <c r="F4" s="33" t="s">
        <v>167</v>
      </c>
      <c r="G4" s="32" t="s">
        <v>123</v>
      </c>
      <c r="I4" s="69"/>
    </row>
    <row r="5" spans="6:9" s="28" customFormat="1" ht="15" customHeight="1">
      <c r="F5" s="33" t="s">
        <v>168</v>
      </c>
      <c r="G5" s="32" t="s">
        <v>122</v>
      </c>
      <c r="I5" s="69"/>
    </row>
    <row r="6" spans="6:9" s="28" customFormat="1" ht="15" customHeight="1">
      <c r="F6" s="33" t="s">
        <v>169</v>
      </c>
      <c r="G6" s="32" t="s">
        <v>121</v>
      </c>
      <c r="I6" s="69"/>
    </row>
    <row r="7" spans="6:9" s="28" customFormat="1" ht="15" customHeight="1">
      <c r="F7" s="33" t="s">
        <v>170</v>
      </c>
      <c r="G7" s="32" t="s">
        <v>120</v>
      </c>
      <c r="I7" s="69"/>
    </row>
    <row r="8" spans="6:7" s="28" customFormat="1" ht="15" customHeight="1">
      <c r="F8" s="33" t="s">
        <v>171</v>
      </c>
      <c r="G8" s="32" t="s">
        <v>118</v>
      </c>
    </row>
    <row r="9" spans="6:7" s="28" customFormat="1" ht="15" customHeight="1">
      <c r="F9" s="33" t="s">
        <v>159</v>
      </c>
      <c r="G9" s="32" t="s">
        <v>119</v>
      </c>
    </row>
    <row r="10" spans="6:7" s="28" customFormat="1" ht="15" customHeight="1">
      <c r="F10" s="34"/>
      <c r="G10" s="35"/>
    </row>
    <row r="12" spans="6:7" ht="15" customHeight="1" thickBot="1">
      <c r="F12" s="36" t="s">
        <v>112</v>
      </c>
      <c r="G12" s="36" t="s">
        <v>113</v>
      </c>
    </row>
    <row r="13" spans="5:7" ht="15" customHeight="1" thickBot="1">
      <c r="E13" s="31" t="s">
        <v>69</v>
      </c>
      <c r="F13" s="38" t="e">
        <f>CONCATENATE('ﾁｪｯｸｼｰﾄ(家族ｻﾎﾟｰﾄ有)A4版'!H20,VLOOKUP('ﾁｪｯｸｼｰﾄ(家族ｻﾎﾟｰﾄ有)A4版'!$AI$1,'ｻﾎﾟｰﾄ計算ﾃｰﾌﾞﾙ'!$F$3:$G$9,2,FALSE))</f>
        <v>#N/A</v>
      </c>
      <c r="G13" s="38" t="e">
        <f>CONCATENATE('ﾁｪｯｸｼｰﾄ(家族ｻﾎﾟｰﾄ有)A4版'!Z20,VLOOKUP('ﾁｪｯｸｼｰﾄ(家族ｻﾎﾟｰﾄ有)A4版'!$AI$1,'ｻﾎﾟｰﾄ計算ﾃｰﾌﾞﾙ'!$F$3:$G$9,2,FALSE))</f>
        <v>#N/A</v>
      </c>
    </row>
    <row r="16" spans="3:8" ht="11.25" customHeight="1">
      <c r="C16" s="29"/>
      <c r="D16" s="107" t="s">
        <v>40</v>
      </c>
      <c r="E16" s="108" t="s">
        <v>158</v>
      </c>
      <c r="F16" s="108" t="s">
        <v>68</v>
      </c>
      <c r="G16" s="21" t="s">
        <v>47</v>
      </c>
      <c r="H16" s="21" t="s">
        <v>48</v>
      </c>
    </row>
    <row r="17" spans="3:8" ht="11.25" customHeight="1">
      <c r="C17" s="30"/>
      <c r="D17" s="107"/>
      <c r="E17" s="109"/>
      <c r="F17" s="109"/>
      <c r="G17" s="25" t="s">
        <v>51</v>
      </c>
      <c r="H17" s="25" t="s">
        <v>51</v>
      </c>
    </row>
    <row r="18" spans="3:10" ht="11.25" customHeight="1">
      <c r="C18" s="113" t="s">
        <v>39</v>
      </c>
      <c r="D18" s="22" t="s">
        <v>140</v>
      </c>
      <c r="E18" s="33" t="s">
        <v>159</v>
      </c>
      <c r="F18" s="33" t="s">
        <v>70</v>
      </c>
      <c r="G18" s="23">
        <v>1144</v>
      </c>
      <c r="H18" s="23">
        <v>1070</v>
      </c>
      <c r="I18" s="70"/>
      <c r="J18" s="70"/>
    </row>
    <row r="19" spans="3:10" ht="11.25" customHeight="1">
      <c r="C19" s="114"/>
      <c r="D19" s="22" t="s">
        <v>61</v>
      </c>
      <c r="E19" s="33" t="s">
        <v>160</v>
      </c>
      <c r="F19" s="33" t="s">
        <v>71</v>
      </c>
      <c r="G19" s="23">
        <v>916</v>
      </c>
      <c r="H19" s="23">
        <v>870</v>
      </c>
      <c r="I19" s="70"/>
      <c r="J19" s="70"/>
    </row>
    <row r="20" spans="3:10" ht="11.25" customHeight="1">
      <c r="C20" s="114"/>
      <c r="D20" s="22" t="s">
        <v>62</v>
      </c>
      <c r="E20" s="33" t="s">
        <v>161</v>
      </c>
      <c r="F20" s="33" t="s">
        <v>72</v>
      </c>
      <c r="G20" s="23">
        <v>675</v>
      </c>
      <c r="H20" s="23">
        <v>651</v>
      </c>
      <c r="I20" s="70"/>
      <c r="J20" s="70"/>
    </row>
    <row r="21" spans="3:10" ht="11.25" customHeight="1">
      <c r="C21" s="114"/>
      <c r="D21" s="22" t="s">
        <v>63</v>
      </c>
      <c r="E21" s="33" t="s">
        <v>162</v>
      </c>
      <c r="F21" s="33" t="s">
        <v>73</v>
      </c>
      <c r="G21" s="23">
        <v>484</v>
      </c>
      <c r="H21" s="23">
        <v>473</v>
      </c>
      <c r="I21" s="70"/>
      <c r="J21" s="70"/>
    </row>
    <row r="22" spans="3:10" ht="11.25" customHeight="1">
      <c r="C22" s="114"/>
      <c r="D22" s="22" t="s">
        <v>64</v>
      </c>
      <c r="E22" s="33" t="s">
        <v>163</v>
      </c>
      <c r="F22" s="33" t="s">
        <v>74</v>
      </c>
      <c r="G22" s="23">
        <v>339</v>
      </c>
      <c r="H22" s="23">
        <v>336</v>
      </c>
      <c r="I22" s="70"/>
      <c r="J22" s="70"/>
    </row>
    <row r="23" spans="3:10" ht="11.25" customHeight="1">
      <c r="C23" s="114"/>
      <c r="D23" s="22" t="s">
        <v>65</v>
      </c>
      <c r="E23" s="33" t="s">
        <v>164</v>
      </c>
      <c r="F23" s="33" t="s">
        <v>75</v>
      </c>
      <c r="G23" s="23">
        <v>236</v>
      </c>
      <c r="H23" s="23">
        <v>236</v>
      </c>
      <c r="I23" s="70"/>
      <c r="J23" s="70"/>
    </row>
    <row r="24" spans="3:8" ht="11.25" customHeight="1">
      <c r="C24" s="115"/>
      <c r="D24" s="22" t="s">
        <v>66</v>
      </c>
      <c r="E24" s="33" t="s">
        <v>165</v>
      </c>
      <c r="F24" s="33" t="s">
        <v>76</v>
      </c>
      <c r="G24" s="27" t="s">
        <v>67</v>
      </c>
      <c r="H24" s="27" t="s">
        <v>67</v>
      </c>
    </row>
    <row r="25" spans="3:10" ht="11.25" customHeight="1">
      <c r="C25" s="113" t="s">
        <v>55</v>
      </c>
      <c r="D25" s="22" t="s">
        <v>140</v>
      </c>
      <c r="E25" s="33" t="s">
        <v>159</v>
      </c>
      <c r="F25" s="33" t="s">
        <v>83</v>
      </c>
      <c r="G25" s="23">
        <v>1716</v>
      </c>
      <c r="H25" s="23">
        <v>1605</v>
      </c>
      <c r="I25" s="70"/>
      <c r="J25" s="70"/>
    </row>
    <row r="26" spans="3:10" ht="11.25" customHeight="1">
      <c r="C26" s="114"/>
      <c r="D26" s="22" t="s">
        <v>61</v>
      </c>
      <c r="E26" s="33" t="s">
        <v>160</v>
      </c>
      <c r="F26" s="33" t="s">
        <v>77</v>
      </c>
      <c r="G26" s="23">
        <v>1374</v>
      </c>
      <c r="H26" s="23">
        <v>1305</v>
      </c>
      <c r="I26" s="70"/>
      <c r="J26" s="70"/>
    </row>
    <row r="27" spans="3:10" ht="11.25" customHeight="1">
      <c r="C27" s="114"/>
      <c r="D27" s="22" t="s">
        <v>62</v>
      </c>
      <c r="E27" s="33" t="s">
        <v>161</v>
      </c>
      <c r="F27" s="33" t="s">
        <v>78</v>
      </c>
      <c r="G27" s="23">
        <v>1013</v>
      </c>
      <c r="H27" s="23">
        <v>976</v>
      </c>
      <c r="I27" s="70"/>
      <c r="J27" s="70"/>
    </row>
    <row r="28" spans="3:10" ht="11.25" customHeight="1">
      <c r="C28" s="114"/>
      <c r="D28" s="22" t="s">
        <v>63</v>
      </c>
      <c r="E28" s="33" t="s">
        <v>162</v>
      </c>
      <c r="F28" s="33" t="s">
        <v>79</v>
      </c>
      <c r="G28" s="23">
        <v>725</v>
      </c>
      <c r="H28" s="23">
        <v>709</v>
      </c>
      <c r="I28" s="70"/>
      <c r="J28" s="70"/>
    </row>
    <row r="29" spans="3:10" ht="11.25" customHeight="1">
      <c r="C29" s="114"/>
      <c r="D29" s="22" t="s">
        <v>64</v>
      </c>
      <c r="E29" s="33" t="s">
        <v>163</v>
      </c>
      <c r="F29" s="33" t="s">
        <v>80</v>
      </c>
      <c r="G29" s="23">
        <v>509</v>
      </c>
      <c r="H29" s="23">
        <v>504</v>
      </c>
      <c r="I29" s="70"/>
      <c r="J29" s="70"/>
    </row>
    <row r="30" spans="3:10" ht="11.25" customHeight="1">
      <c r="C30" s="114"/>
      <c r="D30" s="22" t="s">
        <v>65</v>
      </c>
      <c r="E30" s="33" t="s">
        <v>164</v>
      </c>
      <c r="F30" s="33" t="s">
        <v>81</v>
      </c>
      <c r="G30" s="23">
        <v>353</v>
      </c>
      <c r="H30" s="23">
        <v>353</v>
      </c>
      <c r="I30" s="70"/>
      <c r="J30" s="70"/>
    </row>
    <row r="31" spans="3:10" ht="11.25" customHeight="1">
      <c r="C31" s="115"/>
      <c r="D31" s="22" t="s">
        <v>66</v>
      </c>
      <c r="E31" s="33" t="s">
        <v>165</v>
      </c>
      <c r="F31" s="33" t="s">
        <v>82</v>
      </c>
      <c r="G31" s="26">
        <v>282</v>
      </c>
      <c r="H31" s="26">
        <v>282</v>
      </c>
      <c r="I31" s="70"/>
      <c r="J31" s="70"/>
    </row>
    <row r="32" spans="3:10" ht="11.25" customHeight="1">
      <c r="C32" s="113" t="s">
        <v>57</v>
      </c>
      <c r="D32" s="22" t="s">
        <v>140</v>
      </c>
      <c r="E32" s="33" t="s">
        <v>159</v>
      </c>
      <c r="F32" s="33" t="s">
        <v>90</v>
      </c>
      <c r="G32" s="23">
        <v>1784</v>
      </c>
      <c r="H32" s="23">
        <v>1665</v>
      </c>
      <c r="I32" s="70"/>
      <c r="J32" s="70"/>
    </row>
    <row r="33" spans="3:10" ht="11.25" customHeight="1">
      <c r="C33" s="114"/>
      <c r="D33" s="22" t="s">
        <v>61</v>
      </c>
      <c r="E33" s="33" t="s">
        <v>160</v>
      </c>
      <c r="F33" s="33" t="s">
        <v>84</v>
      </c>
      <c r="G33" s="23">
        <v>1149</v>
      </c>
      <c r="H33" s="23">
        <v>1090</v>
      </c>
      <c r="I33" s="70"/>
      <c r="J33" s="70"/>
    </row>
    <row r="34" spans="3:10" ht="11.25" customHeight="1">
      <c r="C34" s="114"/>
      <c r="D34" s="22" t="s">
        <v>62</v>
      </c>
      <c r="E34" s="33" t="s">
        <v>161</v>
      </c>
      <c r="F34" s="33" t="s">
        <v>85</v>
      </c>
      <c r="G34" s="23">
        <v>898</v>
      </c>
      <c r="H34" s="23">
        <v>864</v>
      </c>
      <c r="I34" s="70"/>
      <c r="J34" s="70"/>
    </row>
    <row r="35" spans="3:10" ht="11.25" customHeight="1">
      <c r="C35" s="114"/>
      <c r="D35" s="22" t="s">
        <v>63</v>
      </c>
      <c r="E35" s="33" t="s">
        <v>162</v>
      </c>
      <c r="F35" s="33" t="s">
        <v>86</v>
      </c>
      <c r="G35" s="23">
        <v>667</v>
      </c>
      <c r="H35" s="23">
        <v>651</v>
      </c>
      <c r="I35" s="70"/>
      <c r="J35" s="70"/>
    </row>
    <row r="36" spans="3:10" ht="11.25" customHeight="1">
      <c r="C36" s="114"/>
      <c r="D36" s="22" t="s">
        <v>64</v>
      </c>
      <c r="E36" s="33" t="s">
        <v>163</v>
      </c>
      <c r="F36" s="33" t="s">
        <v>87</v>
      </c>
      <c r="G36" s="23">
        <v>494</v>
      </c>
      <c r="H36" s="23">
        <v>489</v>
      </c>
      <c r="I36" s="70"/>
      <c r="J36" s="70"/>
    </row>
    <row r="37" spans="3:10" ht="11.25" customHeight="1">
      <c r="C37" s="114"/>
      <c r="D37" s="22" t="s">
        <v>65</v>
      </c>
      <c r="E37" s="33" t="s">
        <v>164</v>
      </c>
      <c r="F37" s="33" t="s">
        <v>88</v>
      </c>
      <c r="G37" s="23">
        <v>374</v>
      </c>
      <c r="H37" s="23">
        <v>374</v>
      </c>
      <c r="I37" s="70"/>
      <c r="J37" s="70"/>
    </row>
    <row r="38" spans="3:10" ht="11.25" customHeight="1">
      <c r="C38" s="115"/>
      <c r="D38" s="22" t="s">
        <v>66</v>
      </c>
      <c r="E38" s="33" t="s">
        <v>165</v>
      </c>
      <c r="F38" s="33" t="s">
        <v>89</v>
      </c>
      <c r="G38" s="26">
        <v>292</v>
      </c>
      <c r="H38" s="26">
        <v>292</v>
      </c>
      <c r="I38" s="70"/>
      <c r="J38" s="70"/>
    </row>
    <row r="39" spans="3:8" ht="11.25" customHeight="1">
      <c r="C39" s="113" t="s">
        <v>58</v>
      </c>
      <c r="D39" s="22" t="s">
        <v>140</v>
      </c>
      <c r="E39" s="33" t="s">
        <v>159</v>
      </c>
      <c r="F39" s="33" t="s">
        <v>97</v>
      </c>
      <c r="G39" s="27" t="s">
        <v>67</v>
      </c>
      <c r="H39" s="27" t="s">
        <v>67</v>
      </c>
    </row>
    <row r="40" spans="3:10" ht="11.25" customHeight="1">
      <c r="C40" s="114"/>
      <c r="D40" s="22" t="s">
        <v>61</v>
      </c>
      <c r="E40" s="33" t="s">
        <v>160</v>
      </c>
      <c r="F40" s="33" t="s">
        <v>91</v>
      </c>
      <c r="G40" s="23">
        <v>1724</v>
      </c>
      <c r="H40" s="23">
        <v>1635</v>
      </c>
      <c r="I40" s="70"/>
      <c r="J40" s="70"/>
    </row>
    <row r="41" spans="3:10" ht="11.25" customHeight="1">
      <c r="C41" s="114"/>
      <c r="D41" s="22" t="s">
        <v>62</v>
      </c>
      <c r="E41" s="33" t="s">
        <v>161</v>
      </c>
      <c r="F41" s="33" t="s">
        <v>92</v>
      </c>
      <c r="G41" s="23">
        <v>1347</v>
      </c>
      <c r="H41" s="23">
        <v>1296</v>
      </c>
      <c r="I41" s="70"/>
      <c r="J41" s="70"/>
    </row>
    <row r="42" spans="3:10" ht="11.25" customHeight="1">
      <c r="C42" s="114"/>
      <c r="D42" s="22" t="s">
        <v>63</v>
      </c>
      <c r="E42" s="33" t="s">
        <v>162</v>
      </c>
      <c r="F42" s="33" t="s">
        <v>93</v>
      </c>
      <c r="G42" s="23">
        <v>1000</v>
      </c>
      <c r="H42" s="23">
        <v>976</v>
      </c>
      <c r="I42" s="70"/>
      <c r="J42" s="70"/>
    </row>
    <row r="43" spans="3:10" ht="11.25" customHeight="1">
      <c r="C43" s="114"/>
      <c r="D43" s="22" t="s">
        <v>64</v>
      </c>
      <c r="E43" s="33" t="s">
        <v>163</v>
      </c>
      <c r="F43" s="33" t="s">
        <v>94</v>
      </c>
      <c r="G43" s="23">
        <v>742</v>
      </c>
      <c r="H43" s="23">
        <v>734</v>
      </c>
      <c r="I43" s="70"/>
      <c r="J43" s="70"/>
    </row>
    <row r="44" spans="3:10" ht="11.25" customHeight="1">
      <c r="C44" s="114"/>
      <c r="D44" s="22" t="s">
        <v>65</v>
      </c>
      <c r="E44" s="33" t="s">
        <v>164</v>
      </c>
      <c r="F44" s="33" t="s">
        <v>95</v>
      </c>
      <c r="G44" s="23">
        <v>561</v>
      </c>
      <c r="H44" s="23">
        <v>561</v>
      </c>
      <c r="I44" s="70"/>
      <c r="J44" s="70"/>
    </row>
    <row r="45" spans="3:10" ht="11.25" customHeight="1">
      <c r="C45" s="115"/>
      <c r="D45" s="22" t="s">
        <v>66</v>
      </c>
      <c r="E45" s="33" t="s">
        <v>165</v>
      </c>
      <c r="F45" s="33" t="s">
        <v>96</v>
      </c>
      <c r="G45" s="26">
        <v>438</v>
      </c>
      <c r="H45" s="26">
        <v>438</v>
      </c>
      <c r="I45" s="70"/>
      <c r="J45" s="70"/>
    </row>
    <row r="46" spans="3:10" ht="11.25" customHeight="1">
      <c r="C46" s="113" t="s">
        <v>56</v>
      </c>
      <c r="D46" s="22" t="s">
        <v>140</v>
      </c>
      <c r="E46" s="33" t="s">
        <v>159</v>
      </c>
      <c r="F46" s="33" t="s">
        <v>104</v>
      </c>
      <c r="G46" s="23">
        <v>549</v>
      </c>
      <c r="H46" s="23">
        <v>535</v>
      </c>
      <c r="I46" s="70"/>
      <c r="J46" s="70"/>
    </row>
    <row r="47" spans="3:10" ht="11.25" customHeight="1">
      <c r="C47" s="114"/>
      <c r="D47" s="22" t="s">
        <v>61</v>
      </c>
      <c r="E47" s="33" t="s">
        <v>160</v>
      </c>
      <c r="F47" s="33" t="s">
        <v>98</v>
      </c>
      <c r="G47" s="23">
        <v>442</v>
      </c>
      <c r="H47" s="23">
        <v>435</v>
      </c>
      <c r="I47" s="70"/>
      <c r="J47" s="70"/>
    </row>
    <row r="48" spans="3:10" ht="11.25" customHeight="1">
      <c r="C48" s="114"/>
      <c r="D48" s="22" t="s">
        <v>62</v>
      </c>
      <c r="E48" s="33" t="s">
        <v>161</v>
      </c>
      <c r="F48" s="33" t="s">
        <v>99</v>
      </c>
      <c r="G48" s="23">
        <v>329</v>
      </c>
      <c r="H48" s="23">
        <v>325</v>
      </c>
      <c r="I48" s="70"/>
      <c r="J48" s="70"/>
    </row>
    <row r="49" spans="3:10" ht="11.25" customHeight="1">
      <c r="C49" s="114"/>
      <c r="D49" s="22" t="s">
        <v>63</v>
      </c>
      <c r="E49" s="33" t="s">
        <v>162</v>
      </c>
      <c r="F49" s="33" t="s">
        <v>100</v>
      </c>
      <c r="G49" s="23">
        <v>236</v>
      </c>
      <c r="H49" s="23">
        <v>236</v>
      </c>
      <c r="I49" s="70"/>
      <c r="J49" s="70"/>
    </row>
    <row r="50" spans="3:10" ht="11.25" customHeight="1">
      <c r="C50" s="114"/>
      <c r="D50" s="22" t="s">
        <v>64</v>
      </c>
      <c r="E50" s="33" t="s">
        <v>163</v>
      </c>
      <c r="F50" s="33" t="s">
        <v>101</v>
      </c>
      <c r="G50" s="23">
        <v>168</v>
      </c>
      <c r="H50" s="23">
        <v>168</v>
      </c>
      <c r="I50" s="70"/>
      <c r="J50" s="70"/>
    </row>
    <row r="51" spans="3:10" ht="11.25" customHeight="1">
      <c r="C51" s="114"/>
      <c r="D51" s="22" t="s">
        <v>65</v>
      </c>
      <c r="E51" s="33" t="s">
        <v>164</v>
      </c>
      <c r="F51" s="33" t="s">
        <v>102</v>
      </c>
      <c r="G51" s="27" t="s">
        <v>67</v>
      </c>
      <c r="H51" s="27" t="s">
        <v>67</v>
      </c>
      <c r="I51" s="70"/>
      <c r="J51" s="70"/>
    </row>
    <row r="52" spans="3:10" ht="11.25" customHeight="1">
      <c r="C52" s="115"/>
      <c r="D52" s="22" t="s">
        <v>66</v>
      </c>
      <c r="E52" s="33" t="s">
        <v>165</v>
      </c>
      <c r="F52" s="33" t="s">
        <v>103</v>
      </c>
      <c r="G52" s="27" t="s">
        <v>67</v>
      </c>
      <c r="H52" s="27" t="s">
        <v>67</v>
      </c>
      <c r="I52" s="70"/>
      <c r="J52" s="70"/>
    </row>
    <row r="53" spans="3:10" ht="11.25" customHeight="1">
      <c r="C53" s="113" t="s">
        <v>59</v>
      </c>
      <c r="D53" s="22" t="s">
        <v>140</v>
      </c>
      <c r="E53" s="33" t="s">
        <v>159</v>
      </c>
      <c r="F53" s="33" t="s">
        <v>111</v>
      </c>
      <c r="G53" s="23">
        <v>855</v>
      </c>
      <c r="H53" s="23">
        <v>832</v>
      </c>
      <c r="I53" s="70"/>
      <c r="J53" s="70"/>
    </row>
    <row r="54" spans="3:10" ht="11.25" customHeight="1">
      <c r="C54" s="114"/>
      <c r="D54" s="22" t="s">
        <v>61</v>
      </c>
      <c r="E54" s="33" t="s">
        <v>160</v>
      </c>
      <c r="F54" s="33" t="s">
        <v>105</v>
      </c>
      <c r="G54" s="23">
        <v>554</v>
      </c>
      <c r="H54" s="23">
        <v>545</v>
      </c>
      <c r="I54" s="70"/>
      <c r="J54" s="70"/>
    </row>
    <row r="55" spans="3:10" ht="11.25" customHeight="1">
      <c r="C55" s="114"/>
      <c r="D55" s="22" t="s">
        <v>62</v>
      </c>
      <c r="E55" s="33" t="s">
        <v>161</v>
      </c>
      <c r="F55" s="33" t="s">
        <v>106</v>
      </c>
      <c r="G55" s="23">
        <v>437</v>
      </c>
      <c r="H55" s="23">
        <v>432</v>
      </c>
      <c r="I55" s="70"/>
      <c r="J55" s="70"/>
    </row>
    <row r="56" spans="3:10" ht="11.25" customHeight="1">
      <c r="C56" s="114"/>
      <c r="D56" s="22" t="s">
        <v>63</v>
      </c>
      <c r="E56" s="33" t="s">
        <v>162</v>
      </c>
      <c r="F56" s="33" t="s">
        <v>107</v>
      </c>
      <c r="G56" s="23">
        <v>326</v>
      </c>
      <c r="H56" s="23">
        <v>325</v>
      </c>
      <c r="I56" s="70"/>
      <c r="J56" s="70"/>
    </row>
    <row r="57" spans="3:10" ht="11.25" customHeight="1">
      <c r="C57" s="114"/>
      <c r="D57" s="22" t="s">
        <v>64</v>
      </c>
      <c r="E57" s="33" t="s">
        <v>163</v>
      </c>
      <c r="F57" s="33" t="s">
        <v>108</v>
      </c>
      <c r="G57" s="23">
        <v>244</v>
      </c>
      <c r="H57" s="23">
        <v>244</v>
      </c>
      <c r="I57" s="70"/>
      <c r="J57" s="70"/>
    </row>
    <row r="58" spans="3:10" ht="11.25" customHeight="1">
      <c r="C58" s="114"/>
      <c r="D58" s="22" t="s">
        <v>65</v>
      </c>
      <c r="E58" s="33" t="s">
        <v>164</v>
      </c>
      <c r="F58" s="33" t="s">
        <v>109</v>
      </c>
      <c r="G58" s="23">
        <v>187</v>
      </c>
      <c r="H58" s="23">
        <v>187</v>
      </c>
      <c r="I58" s="70"/>
      <c r="J58" s="70"/>
    </row>
    <row r="59" spans="3:8" ht="11.25" customHeight="1">
      <c r="C59" s="115"/>
      <c r="D59" s="22" t="s">
        <v>66</v>
      </c>
      <c r="E59" s="33" t="s">
        <v>165</v>
      </c>
      <c r="F59" s="33" t="s">
        <v>110</v>
      </c>
      <c r="G59" s="27" t="s">
        <v>67</v>
      </c>
      <c r="H59" s="27" t="s">
        <v>67</v>
      </c>
    </row>
  </sheetData>
  <sheetProtection/>
  <mergeCells count="9">
    <mergeCell ref="F16:F17"/>
    <mergeCell ref="E16:E17"/>
    <mergeCell ref="C39:C45"/>
    <mergeCell ref="C53:C59"/>
    <mergeCell ref="C46:C52"/>
    <mergeCell ref="D16:D17"/>
    <mergeCell ref="C18:C24"/>
    <mergeCell ref="C25:C31"/>
    <mergeCell ref="C32:C38"/>
  </mergeCells>
  <printOptions/>
  <pageMargins left="0.787" right="0.787" top="0.984" bottom="0.984" header="0.512" footer="0.512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片原</dc:creator>
  <cp:keywords/>
  <dc:description/>
  <cp:lastModifiedBy>片原 匡郁</cp:lastModifiedBy>
  <cp:lastPrinted>2020-02-27T07:58:34Z</cp:lastPrinted>
  <dcterms:created xsi:type="dcterms:W3CDTF">2005-02-16T19:44:08Z</dcterms:created>
  <dcterms:modified xsi:type="dcterms:W3CDTF">2024-02-26T01:10:11Z</dcterms:modified>
  <cp:category/>
  <cp:version/>
  <cp:contentType/>
  <cp:contentStatus/>
</cp:coreProperties>
</file>